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<sst xmlns="http://schemas.openxmlformats.org/spreadsheetml/2006/main" count="53" uniqueCount="35">
  <si>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序号</t>
  </si>
  <si>
    <t>物料代码</t>
  </si>
  <si>
    <t>物料名称</t>
  </si>
  <si>
    <t>规格</t>
  </si>
  <si>
    <t>单位</t>
  </si>
  <si>
    <t>计划量</t>
  </si>
  <si>
    <t>上海耀斌五金机电有限公司</t>
  </si>
  <si>
    <t>上海夯兴实业有限公司</t>
  </si>
  <si>
    <t>南溪南山设备制造有限公司</t>
  </si>
  <si>
    <t>自贡长电设备制造有限责任公司</t>
  </si>
  <si>
    <t>自贡市鸿图硬质合金有限公司</t>
  </si>
  <si>
    <t>投标单位</t>
  </si>
  <si>
    <t>最低价（单价：元）</t>
  </si>
  <si>
    <t>第一名单位</t>
  </si>
  <si>
    <t>25296300000092</t>
  </si>
  <si>
    <t>顶锥压板</t>
  </si>
  <si>
    <t>高速镀铜线</t>
  </si>
  <si>
    <t>件</t>
  </si>
  <si>
    <t>按订单</t>
  </si>
  <si>
    <t>25291300000080</t>
  </si>
  <si>
    <t>送丝轮（非硬质合金件）</t>
  </si>
  <si>
    <t>ST146-01-19S</t>
  </si>
  <si>
    <t>——</t>
  </si>
  <si>
    <t>25296200000042</t>
  </si>
  <si>
    <t>吹气小底板</t>
  </si>
  <si>
    <t>GGDT-14/6（改）</t>
  </si>
  <si>
    <t>25296200000041</t>
  </si>
  <si>
    <t>吹气大底板</t>
  </si>
  <si>
    <t>GGDT-14/4</t>
  </si>
  <si>
    <t>25291500000085</t>
  </si>
  <si>
    <t>送丝主动同步带轮</t>
  </si>
  <si>
    <t>94219025</t>
  </si>
  <si>
    <t>25291500000086</t>
  </si>
  <si>
    <t>送丝被动同步带轮</t>
  </si>
  <si>
    <t>94201185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</si>
</sst>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#,##0.00_ "/>
  </numFmts>
  <fonts count="3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" fillId="0" borderId="0" applyNumberFormat="0" applyFill="0" applyBorder="0" applyProtection="0">
      <alignment vertical="center"/>
    </xf>
    <xf numFmtId="0" fontId="25" fillId="33" borderId="0" applyNumberFormat="0" applyBorder="0" applyProtection="0">
      <alignment vertical="center"/>
    </xf>
    <xf numFmtId="0" fontId="25" fillId="33" borderId="0" applyNumberFormat="0" applyBorder="0" applyProtection="0">
      <alignment vertical="center"/>
    </xf>
    <xf numFmtId="0" fontId="25" fillId="33" borderId="0" applyNumberFormat="0" applyBorder="0" applyProtection="0">
      <alignment vertical="center"/>
    </xf>
    <xf numFmtId="0" fontId="25" fillId="33" borderId="0" applyNumberFormat="0" applyBorder="0" applyProtection="0">
      <alignment vertical="center"/>
    </xf>
    <xf numFmtId="0" fontId="25" fillId="34" borderId="0" applyNumberFormat="0" applyBorder="0" applyProtection="0">
      <alignment vertical="center"/>
    </xf>
    <xf numFmtId="0" fontId="25" fillId="34" borderId="0" applyNumberFormat="0" applyBorder="0" applyProtection="0">
      <alignment vertical="center"/>
    </xf>
    <xf numFmtId="0" fontId="25" fillId="34" borderId="0" applyNumberFormat="0" applyBorder="0" applyProtection="0">
      <alignment vertical="center"/>
    </xf>
    <xf numFmtId="0" fontId="25" fillId="34" borderId="0" applyNumberFormat="0" applyBorder="0" applyProtection="0">
      <alignment vertical="center"/>
    </xf>
    <xf numFmtId="0" fontId="4" fillId="35" borderId="0" applyNumberFormat="0" applyBorder="0" applyProtection="0">
      <alignment vertical="center"/>
    </xf>
    <xf numFmtId="0" fontId="4" fillId="35" borderId="0" applyNumberFormat="0" applyBorder="0" applyProtection="0">
      <alignment vertical="center"/>
    </xf>
    <xf numFmtId="0" fontId="4" fillId="35" borderId="0" applyNumberFormat="0" applyBorder="0" applyProtection="0">
      <alignment vertical="center"/>
    </xf>
    <xf numFmtId="0" fontId="4" fillId="35" borderId="0" applyNumberFormat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26" fillId="36" borderId="0" applyNumberFormat="0" applyBorder="0" applyProtection="0">
      <alignment vertical="center"/>
    </xf>
    <xf numFmtId="0" fontId="26" fillId="36" borderId="0" applyNumberFormat="0" applyBorder="0" applyProtection="0">
      <alignment vertical="center"/>
    </xf>
    <xf numFmtId="0" fontId="26" fillId="36" borderId="0" applyNumberFormat="0" applyBorder="0" applyProtection="0">
      <alignment vertical="center"/>
    </xf>
    <xf numFmtId="0" fontId="26" fillId="36" borderId="0" applyNumberFormat="0" applyBorder="0" applyProtection="0">
      <alignment vertical="center"/>
    </xf>
    <xf numFmtId="0" fontId="25" fillId="37" borderId="0" applyNumberFormat="0" applyBorder="0" applyProtection="0">
      <alignment vertical="center"/>
    </xf>
    <xf numFmtId="0" fontId="25" fillId="37" borderId="0" applyNumberFormat="0" applyBorder="0" applyProtection="0">
      <alignment vertical="center"/>
    </xf>
    <xf numFmtId="0" fontId="25" fillId="37" borderId="0" applyNumberFormat="0" applyBorder="0" applyProtection="0">
      <alignment vertical="center"/>
    </xf>
    <xf numFmtId="0" fontId="25" fillId="37" borderId="0" applyNumberFormat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8" fillId="38" borderId="0" applyNumberFormat="0" applyBorder="0" applyProtection="0">
      <alignment vertical="center"/>
    </xf>
    <xf numFmtId="0" fontId="28" fillId="38" borderId="0" applyNumberFormat="0" applyBorder="0" applyProtection="0">
      <alignment vertical="center"/>
    </xf>
    <xf numFmtId="0" fontId="28" fillId="38" borderId="0" applyNumberFormat="0" applyBorder="0" applyProtection="0">
      <alignment vertical="center"/>
    </xf>
    <xf numFmtId="0" fontId="28" fillId="38" borderId="0" applyNumberFormat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29" fillId="39" borderId="0" applyNumberFormat="0" applyBorder="0" applyProtection="0">
      <alignment vertical="center"/>
    </xf>
    <xf numFmtId="0" fontId="29" fillId="39" borderId="0" applyNumberFormat="0" applyBorder="0" applyProtection="0">
      <alignment vertical="center"/>
    </xf>
    <xf numFmtId="0" fontId="29" fillId="39" borderId="0" applyNumberFormat="0" applyBorder="0" applyProtection="0">
      <alignment vertical="center"/>
    </xf>
    <xf numFmtId="0" fontId="29" fillId="39" borderId="0" applyNumberFormat="0" applyBorder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0" fillId="39" borderId="11" applyNumberForma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26" fillId="0" borderId="0" applyNumberFormat="0" applyFill="0" applyBorder="0" applyProtection="0">
      <alignment vertical="center"/>
    </xf>
    <xf numFmtId="0" fontId="26" fillId="0" borderId="0" applyNumberFormat="0" applyFill="0" applyBorder="0" applyProtection="0">
      <alignment vertical="center"/>
    </xf>
    <xf numFmtId="0" fontId="26" fillId="0" borderId="0" applyNumberFormat="0" applyFill="0" applyBorder="0" applyProtection="0">
      <alignment vertical="center"/>
    </xf>
    <xf numFmtId="0" fontId="26" fillId="0" borderId="0" applyNumberFormat="0" applyFill="0" applyBorder="0" applyProtection="0">
      <alignment vertical="center"/>
    </xf>
    <xf numFmtId="0" fontId="3" fillId="0" borderId="0">
      <alignment vertical="center"/>
    </xf>
    <xf numFmtId="0" fontId="31" fillId="0" borderId="0"/>
    <xf numFmtId="0" fontId="3" fillId="0" borderId="0">
      <alignment vertical="center"/>
    </xf>
    <xf numFmtId="0" fontId="3" fillId="0" borderId="0">
      <alignment vertical="center"/>
    </xf>
    <xf numFmtId="0" fontId="0" fillId="0" borderId="0"/>
    <xf numFmtId="0" fontId="31" fillId="0" borderId="0"/>
    <xf numFmtId="0" fontId="31" fillId="0" borderId="0"/>
    <xf numFmtId="0" fontId="0" fillId="0" borderId="0"/>
    <xf numFmtId="0" fontId="31" fillId="0" borderId="0"/>
    <xf numFmtId="0" fontId="32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76" fontId="2" fillId="0" borderId="0" xfId="0" applyNumberFormat="1" applyFont="1" applyFill="1" applyAlignment="1">
      <alignment horizontal="center"/>
    </xf>
    <xf numFmtId="43" fontId="2" fillId="0" borderId="0" xfId="0" applyNumberFormat="1" applyFont="1" applyFill="1" applyAlignment="1">
      <alignment horizontal="center"/>
    </xf>
    <xf numFmtId="177" fontId="2" fillId="0" borderId="0" xfId="1" applyNumberFormat="1" applyFont="1" applyFill="1" applyAlignment="1">
      <alignment horizontal="center"/>
    </xf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tabSelected="1" zoomScale="90" zoomScaleNormal="90" workbookViewId="0">
      <pane xSplit="3" topLeftCell="D1" activePane="topRight" state="frozen"/>
      <selection/>
      <selection pane="topRight" activeCell="M1" sqref="M1"/>
    </sheetView>
  </sheetViews>
  <sheetFormatPr defaultColWidth="9" defaultRowHeight="15.75" outlineLevelRow="6"/>
  <cols>
    <col min="1" max="1" width="4.75" style="3" customWidth="1"/>
    <col min="2" max="2" width="15" style="3" customWidth="1"/>
    <col min="3" max="3" width="21.4" style="4" customWidth="1"/>
    <col min="4" max="4" width="18.5" style="3" customWidth="1"/>
    <col min="5" max="5" width="7.125" style="3" customWidth="1"/>
    <col min="6" max="6" width="10.5" style="5" customWidth="1"/>
    <col min="7" max="7" width="14.75" style="5" customWidth="1"/>
    <col min="8" max="8" width="14.875" style="5" customWidth="1"/>
    <col min="9" max="11" width="13.5" style="5" customWidth="1"/>
    <col min="12" max="12" width="8.125" style="5" customWidth="1"/>
    <col min="13" max="13" width="13.625" style="6" customWidth="1"/>
    <col min="14" max="14" width="29.375" style="7" customWidth="1"/>
    <col min="15" max="16384" width="9" style="8"/>
  </cols>
  <sheetData>
    <row r="1" ht="27.75" customHeight="1" spans="1:14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11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3" t="s">
        <v>12</v>
      </c>
      <c r="N1" s="9" t="s">
        <v>13</v>
      </c>
    </row>
    <row r="2" s="1" customFormat="1" ht="23" customHeight="1" spans="1:14">
      <c r="A2" s="9">
        <v>1</v>
      </c>
      <c r="B2" s="14" t="s">
        <v>14</v>
      </c>
      <c r="C2" s="14" t="s">
        <v>15</v>
      </c>
      <c r="D2" s="14" t="s">
        <v>16</v>
      </c>
      <c r="E2" s="15" t="s">
        <v>17</v>
      </c>
      <c r="F2" s="9" t="s">
        <v>18</v>
      </c>
      <c r="G2" s="16">
        <v>104</v>
      </c>
      <c r="H2" s="16">
        <v>23</v>
      </c>
      <c r="I2" s="16">
        <v>28</v>
      </c>
      <c r="J2" s="16">
        <v>20</v>
      </c>
      <c r="K2" s="16">
        <v>28</v>
      </c>
      <c r="L2" s="17">
        <f t="shared" ref="L2:L7" si="0">COUNT(G2:K2)</f>
        <v>5</v>
      </c>
      <c r="M2" s="18">
        <f t="shared" ref="M2:M7" si="1">MIN(G2:K2)</f>
        <v>20</v>
      </c>
      <c r="N2" s="12" t="str">
        <f t="shared" ref="N2:N7" si="2">INDEX($G$1:$K$1,MATCH(M2,G2:K2,0))</f>
        <v>自贡长电设备制造有限责任公司</v>
      </c>
    </row>
    <row r="3" ht="23" customHeight="1" spans="1:14">
      <c r="A3" s="9">
        <v>2</v>
      </c>
      <c r="B3" s="14" t="s">
        <v>19</v>
      </c>
      <c r="C3" s="14" t="s">
        <v>20</v>
      </c>
      <c r="D3" s="14" t="s">
        <v>21</v>
      </c>
      <c r="E3" s="15" t="s">
        <v>17</v>
      </c>
      <c r="F3" s="9" t="s">
        <v>18</v>
      </c>
      <c r="G3" s="16">
        <v>390</v>
      </c>
      <c r="H3" s="19" t="s">
        <v>22</v>
      </c>
      <c r="I3" s="19" t="s">
        <v>22</v>
      </c>
      <c r="J3" s="16">
        <v>320</v>
      </c>
      <c r="K3" s="16">
        <v>280</v>
      </c>
      <c r="L3" s="17">
        <f t="shared" si="0"/>
        <v>3</v>
      </c>
      <c r="M3" s="18">
        <f t="shared" si="1"/>
        <v>280</v>
      </c>
      <c r="N3" s="12" t="str">
        <f t="shared" si="2"/>
        <v>自贡市鸿图硬质合金有限公司</v>
      </c>
    </row>
    <row r="4" s="2" customFormat="1" ht="23" customHeight="1" spans="1:14">
      <c r="A4" s="10">
        <v>3</v>
      </c>
      <c r="B4" s="15" t="s">
        <v>23</v>
      </c>
      <c r="C4" s="15" t="s">
        <v>24</v>
      </c>
      <c r="D4" s="15" t="s">
        <v>25</v>
      </c>
      <c r="E4" s="15" t="s">
        <v>17</v>
      </c>
      <c r="F4" s="10" t="s">
        <v>18</v>
      </c>
      <c r="G4" s="20">
        <v>260</v>
      </c>
      <c r="H4" s="20">
        <v>95</v>
      </c>
      <c r="I4" s="21" t="s">
        <v>22</v>
      </c>
      <c r="J4" s="20">
        <v>120</v>
      </c>
      <c r="K4" s="21" t="s">
        <v>22</v>
      </c>
      <c r="L4" s="22">
        <f t="shared" si="0"/>
        <v>3</v>
      </c>
      <c r="M4" s="23">
        <f t="shared" si="1"/>
        <v>95</v>
      </c>
      <c r="N4" s="24" t="str">
        <f t="shared" si="2"/>
        <v>上海夯兴实业有限公司</v>
      </c>
    </row>
    <row r="5" s="2" customFormat="1" ht="23" customHeight="1" spans="1:14">
      <c r="A5" s="10">
        <v>4</v>
      </c>
      <c r="B5" s="15" t="s">
        <v>26</v>
      </c>
      <c r="C5" s="15" t="s">
        <v>27</v>
      </c>
      <c r="D5" s="15" t="s">
        <v>28</v>
      </c>
      <c r="E5" s="15" t="s">
        <v>17</v>
      </c>
      <c r="F5" s="10" t="s">
        <v>18</v>
      </c>
      <c r="G5" s="20">
        <v>650</v>
      </c>
      <c r="H5" s="20">
        <v>150</v>
      </c>
      <c r="I5" s="21" t="s">
        <v>22</v>
      </c>
      <c r="J5" s="20">
        <v>240</v>
      </c>
      <c r="K5" s="20">
        <v>220</v>
      </c>
      <c r="L5" s="22">
        <f t="shared" si="0"/>
        <v>4</v>
      </c>
      <c r="M5" s="23">
        <f t="shared" si="1"/>
        <v>150</v>
      </c>
      <c r="N5" s="24" t="str">
        <f t="shared" si="2"/>
        <v>上海夯兴实业有限公司</v>
      </c>
    </row>
    <row r="6" ht="23" customHeight="1" spans="1:14">
      <c r="A6" s="9">
        <v>5</v>
      </c>
      <c r="B6" s="15" t="s">
        <v>29</v>
      </c>
      <c r="C6" s="15" t="s">
        <v>30</v>
      </c>
      <c r="D6" s="15" t="s">
        <v>31</v>
      </c>
      <c r="E6" s="15" t="s">
        <v>17</v>
      </c>
      <c r="F6" s="9" t="s">
        <v>18</v>
      </c>
      <c r="G6" s="16">
        <v>280</v>
      </c>
      <c r="H6" s="16">
        <v>170</v>
      </c>
      <c r="I6" s="19" t="s">
        <v>22</v>
      </c>
      <c r="J6" s="16">
        <v>220</v>
      </c>
      <c r="K6" s="19" t="s">
        <v>22</v>
      </c>
      <c r="L6" s="17">
        <f t="shared" si="0"/>
        <v>3</v>
      </c>
      <c r="M6" s="18">
        <f t="shared" si="1"/>
        <v>170</v>
      </c>
      <c r="N6" s="12" t="str">
        <f t="shared" si="2"/>
        <v>上海夯兴实业有限公司</v>
      </c>
    </row>
    <row r="7" ht="25" customHeight="1" spans="1:14">
      <c r="A7" s="9">
        <v>6</v>
      </c>
      <c r="B7" s="15" t="s">
        <v>32</v>
      </c>
      <c r="C7" s="15" t="s">
        <v>33</v>
      </c>
      <c r="D7" s="15" t="s">
        <v>34</v>
      </c>
      <c r="E7" s="15" t="s">
        <v>17</v>
      </c>
      <c r="F7" s="9" t="s">
        <v>18</v>
      </c>
      <c r="G7" s="16">
        <v>200</v>
      </c>
      <c r="H7" s="16">
        <v>150</v>
      </c>
      <c r="I7" s="19" t="s">
        <v>22</v>
      </c>
      <c r="J7" s="16">
        <v>220</v>
      </c>
      <c r="K7" s="19" t="s">
        <v>22</v>
      </c>
      <c r="L7" s="17">
        <f t="shared" si="0"/>
        <v>3</v>
      </c>
      <c r="M7" s="18">
        <f t="shared" si="1"/>
        <v>150</v>
      </c>
      <c r="N7" s="12" t="str">
        <f t="shared" si="2"/>
        <v>上海夯兴实业有限公司</v>
      </c>
    </row>
  </sheetData>
  <autoFilter xmlns:etc="http://www.wps.cn/officeDocument/2017/etCustomData" ref="A1:N7" etc:filterBottomFollowUsedRange="0">
    <extLst/>
  </autoFilter>
  <conditionalFormatting sqref="B4:B5">
    <cfRule type="duplicateValues" dxfId="0" priority="3"/>
    <cfRule type="duplicateValues" dxfId="0" priority="2"/>
  </conditionalFormatting>
  <conditionalFormatting sqref="G2:K7">
    <cfRule type="expression" dxfId="1" priority="1">
      <formula>AND(G2=$M2,COUNTIF($G2:$K2,$M2)&gt;=2)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2026-07-16T03:58:09Z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