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标三" sheetId="1" r:id="rId1"/>
    <sheet name="标二" sheetId="2" r:id="rId2"/>
    <sheet name="标一" sheetId="3" r:id="rId3"/>
    <sheet name="1" sheetId="5" state="hidden" r:id="rId4"/>
    <sheet name="2" sheetId="6" state="hidden" r:id="rId5"/>
    <sheet name="3" sheetId="7" state="hidden" r:id="rId6"/>
  </sheets>
  <definedNames>
    <definedName name="_xlnm._FilterDatabase" localSheetId="0" hidden="1">标三!$A$3:$J$63</definedName>
    <definedName name="_xlnm._FilterDatabase" localSheetId="2" hidden="1">标一!$A$3:$Y$56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<sst xmlns="http://schemas.openxmlformats.org/spreadsheetml/2006/main" count="514" uniqueCount="340">
  <si>
    <t xml:space="preserve">2026年下半年投标价格表
（标的三：四川、广东、广西、重庆、云南、贵州、湖北、湖南、福建、上海、浙江、江西、江苏、安徽） </t>
  </si>
  <si>
    <t>山东大西洋焊接材料有限公司货物运输投标报价</t>
  </si>
  <si>
    <t>城市</t>
  </si>
  <si>
    <t>卸货地点</t>
  </si>
  <si>
    <t>公里数</t>
  </si>
  <si>
    <r>
      <rPr>
        <sz val="11"/>
        <color theme="1"/>
        <rFont val="Times New Roman"/>
        <charset val="0"/>
      </rPr>
      <t>12</t>
    </r>
    <r>
      <rPr>
        <sz val="11"/>
        <color theme="1"/>
        <rFont val="宋体"/>
        <charset val="134"/>
      </rPr>
      <t>吨</t>
    </r>
    <r>
      <rPr>
        <sz val="11"/>
        <color rgb="FF000000"/>
        <rFont val="Times New Roman"/>
        <charset val="0"/>
      </rPr>
      <t>≤X</t>
    </r>
    <r>
      <rPr>
        <sz val="11"/>
        <color indexed="8"/>
        <rFont val="宋体"/>
        <charset val="134"/>
      </rPr>
      <t>＜</t>
    </r>
    <r>
      <rPr>
        <sz val="11"/>
        <color rgb="FF000000"/>
        <rFont val="Times New Roman"/>
        <charset val="0"/>
      </rPr>
      <t>24</t>
    </r>
    <r>
      <rPr>
        <sz val="11"/>
        <color indexed="8"/>
        <rFont val="宋体"/>
        <charset val="134"/>
      </rPr>
      <t>吨（权重）</t>
    </r>
  </si>
  <si>
    <t>报价（元/吨）</t>
  </si>
  <si>
    <t>小计（元）</t>
  </si>
  <si>
    <r>
      <rPr>
        <sz val="11"/>
        <color rgb="FF000000"/>
        <rFont val="宋体"/>
        <charset val="134"/>
      </rPr>
      <t>24吨≤</t>
    </r>
    <r>
      <rPr>
        <sz val="11"/>
        <color indexed="8"/>
        <rFont val="Times New Roman"/>
        <charset val="0"/>
      </rPr>
      <t xml:space="preserve">X </t>
    </r>
    <r>
      <rPr>
        <sz val="11"/>
        <color rgb="FF000000"/>
        <rFont val="宋体"/>
        <charset val="134"/>
      </rPr>
      <t>（权重）</t>
    </r>
  </si>
  <si>
    <t>四川省</t>
  </si>
  <si>
    <t>四川省自贡市</t>
  </si>
  <si>
    <t>四川省成都市</t>
  </si>
  <si>
    <t>四川省江油市</t>
  </si>
  <si>
    <t>广东省</t>
  </si>
  <si>
    <t>广东省广州市</t>
  </si>
  <si>
    <t>广东省中山市</t>
  </si>
  <si>
    <t>广东省阳江市</t>
  </si>
  <si>
    <t>广东省珠海市</t>
  </si>
  <si>
    <t>广东省汕尾市</t>
  </si>
  <si>
    <t>广西省</t>
  </si>
  <si>
    <t>广西壮族自治区北海市</t>
  </si>
  <si>
    <t>广西壮族自治区柳州市</t>
  </si>
  <si>
    <t>广西壮族自治区桂林市</t>
  </si>
  <si>
    <t>广西壮族自治区钦州市</t>
  </si>
  <si>
    <t>广西壮族自治区崇左市</t>
  </si>
  <si>
    <t>广西省北海市</t>
  </si>
  <si>
    <t>云南省</t>
  </si>
  <si>
    <t>云南省昆明市</t>
  </si>
  <si>
    <t>湖北省</t>
  </si>
  <si>
    <t>湖北省武汉市</t>
  </si>
  <si>
    <t>湖北省襄阳市</t>
  </si>
  <si>
    <t>湖北省荆门市</t>
  </si>
  <si>
    <t>贵州省</t>
  </si>
  <si>
    <t>贵州省贵阳市</t>
  </si>
  <si>
    <t>贵州省遵义市</t>
  </si>
  <si>
    <t>贵州省六盘水市</t>
  </si>
  <si>
    <t>贵州省安顺市</t>
  </si>
  <si>
    <t>贵州省毕节市</t>
  </si>
  <si>
    <t>湖南省</t>
  </si>
  <si>
    <t>湖南省长沙市</t>
  </si>
  <si>
    <t>湖南省常德市</t>
  </si>
  <si>
    <t>福建省</t>
  </si>
  <si>
    <t>福建省漳州市</t>
  </si>
  <si>
    <t>上海市</t>
  </si>
  <si>
    <t>浙江省</t>
  </si>
  <si>
    <t>浙江省宁波市</t>
  </si>
  <si>
    <t>浙江省湖州市</t>
  </si>
  <si>
    <t>浙江省舟山市</t>
  </si>
  <si>
    <t>浙江省温州市</t>
  </si>
  <si>
    <t>浙江省金华市</t>
  </si>
  <si>
    <t>浙江省杭州市</t>
  </si>
  <si>
    <t>浙江省衢州市</t>
  </si>
  <si>
    <t>浙江省绍兴市</t>
  </si>
  <si>
    <t>江西省</t>
  </si>
  <si>
    <t>江西省南昌市</t>
  </si>
  <si>
    <t>江西省九江市</t>
  </si>
  <si>
    <t>江苏省</t>
  </si>
  <si>
    <t>江苏省扬州市</t>
  </si>
  <si>
    <t>江苏省苏州市</t>
  </si>
  <si>
    <t>江苏省南通市</t>
  </si>
  <si>
    <t>江苏省启东市</t>
  </si>
  <si>
    <t>江苏省盐城市</t>
  </si>
  <si>
    <t>江苏省无锡市</t>
  </si>
  <si>
    <t>江苏省江阴市</t>
  </si>
  <si>
    <t>江苏省徐州市</t>
  </si>
  <si>
    <t>江苏省镇江市</t>
  </si>
  <si>
    <t>江苏省靖江市</t>
  </si>
  <si>
    <t>江苏省常州市</t>
  </si>
  <si>
    <t>江苏省南京市</t>
  </si>
  <si>
    <t>安徽省</t>
  </si>
  <si>
    <t>安徽省芜湖市</t>
  </si>
  <si>
    <t>安徽省宣城市</t>
  </si>
  <si>
    <t>总计</t>
  </si>
  <si>
    <t>总合计：</t>
  </si>
  <si>
    <t>说明：
1、X代表单次运输量，本线路各站点年运量系根据招标方市场历史状况预估，预估年总运量为1.8万吨。
2、本线路运价参考国家成品油价格调整联动调整，具体调整方式见招标文件。
3、其他未列出的到站参照该线路公里数相近站点（≤50km）运费计价。
4、招标方对同一到站当日集中报运，同一到站（含多处下货）以当日合计最大运量计算运费单价。中标的承运商自行组合运输车辆后报物流组业务人员制作运输单，承运商凭运输单到库房提货。
5、本线路为专线运输，承运商提货后不得采用零担运输方式发运或与其他货物拼车。如因收货方条件限制，大型车辆无法抵达而需要采用小型车辆运输的，承运商应书面报招标方同意后执行。
6、本线路要求报运后须在当日完成发运，湖北、浙江、江西72小时内到达，上海、安徽、江苏48小时内到达，其余地区96小时内到达。如24小时内不能完成运输量的或未按照招标方要求时间送达收货方的，每发生一次，将进行经济处罚，第一次处罚200元，第二次处罚400元，第三次处罚1000元，三次以上招标方有权单方面终止本合同，由此造成的损失，招标方客户在向招标方索赔后，招标方将向承运商全额追偿。
7、报价表中各线路(或吨位区间)所列权重的单位为千分比，总计1000。
8、报价含增值税9%。</t>
  </si>
  <si>
    <t xml:space="preserve">2026年下半年投标价格表 
（标的二：辽宁、吉林、黑龙江、内蒙古、陕西、宁夏、甘肃、新疆、青海）   </t>
  </si>
  <si>
    <t>辽宁省</t>
  </si>
  <si>
    <t>辽宁省沈阳市</t>
  </si>
  <si>
    <t>辽宁省大连市</t>
  </si>
  <si>
    <t>辽宁省鞍山市</t>
  </si>
  <si>
    <t>辽宁省抚顺市</t>
  </si>
  <si>
    <t>辽宁省盘锦市</t>
  </si>
  <si>
    <t>辽宁省营口市</t>
  </si>
  <si>
    <t>辽宁省朝阳市</t>
  </si>
  <si>
    <t>辽宁省葫芦岛市</t>
  </si>
  <si>
    <t>辽宁省辽阳市</t>
  </si>
  <si>
    <t>辽宁省铁岭市</t>
  </si>
  <si>
    <t>黑龙江省</t>
  </si>
  <si>
    <t>黑龙江省哈尔滨市</t>
  </si>
  <si>
    <t>黑龙江省大庆市</t>
  </si>
  <si>
    <t>黑龙江省齐齐哈尔市</t>
  </si>
  <si>
    <t>黑龙江省鸡西市</t>
  </si>
  <si>
    <t>吉林省</t>
  </si>
  <si>
    <t>吉林省长春市</t>
  </si>
  <si>
    <t>吉林省吉林市</t>
  </si>
  <si>
    <t>吉林省松原市</t>
  </si>
  <si>
    <t>内蒙古</t>
  </si>
  <si>
    <t>内蒙古呼和浩特市</t>
  </si>
  <si>
    <t>内蒙古阿拉善盟</t>
  </si>
  <si>
    <t>内蒙古包头市</t>
  </si>
  <si>
    <t>内蒙古赤峰市</t>
  </si>
  <si>
    <t>内蒙古鄂尔多斯市</t>
  </si>
  <si>
    <t>内蒙古乌兰察布市</t>
  </si>
  <si>
    <t>内蒙古锡林郭勒盟</t>
  </si>
  <si>
    <t>新疆</t>
  </si>
  <si>
    <t>新疆乌鲁木齐</t>
  </si>
  <si>
    <t>新疆省吐鲁番市</t>
  </si>
  <si>
    <t>新疆省阿勒泰市</t>
  </si>
  <si>
    <t>新疆省昌吉市</t>
  </si>
  <si>
    <t>新疆省哈密市</t>
  </si>
  <si>
    <t>新疆维吾尔自治区</t>
  </si>
  <si>
    <t>宁夏</t>
  </si>
  <si>
    <t>宁夏银川市</t>
  </si>
  <si>
    <t>宁夏石嘴山市</t>
  </si>
  <si>
    <t>宁夏固原市</t>
  </si>
  <si>
    <t>青海省</t>
  </si>
  <si>
    <t>青海省西宁市</t>
  </si>
  <si>
    <t>青海省海西蒙古族藏族自治州德令哈市</t>
  </si>
  <si>
    <t>甘肃省</t>
  </si>
  <si>
    <t>甘肃省兰州市</t>
  </si>
  <si>
    <t>甘肃省金昌市</t>
  </si>
  <si>
    <t>甘肃省酒泉市</t>
  </si>
  <si>
    <t>陕西省</t>
  </si>
  <si>
    <t>陕西省西安市</t>
  </si>
  <si>
    <t>说明：
1、X代表单次运输量，本线路各站点年运量系根据招标方市场历史状况预估，预估年总运量为1.6万吨。
2、本线路运价参考国家成品油价格调整联动调整，具体调整方式见招标文件。
3、其他未列出的到站参照该线路公里数相近站点（≤50km）运费计价。
4、招标方对同一到站当日集中报运，同一到站（含多处下货）以当日合计最大运量计算运费单价。中标的承运商自行组合运输车辆后报物流组业务人员制作运输单，承运商凭运输单到库房提货。
5、本线路为专线运输，承运商提货后不得采用零担运输方式发运或与其他货物拼车。如因收货方条件限制，大型车辆无法抵达而需要采用小型车辆运输的，承运商应书面报招标方同意后执行。
6、本线路要求报运后须在当日完成发运，湖北、浙江、江西72小时内到达，上海、安徽、江苏48小时内到达，其余地区96小时内到达。如24小时内不能完成运输量的或未按照招标方要求时间送达收货方的，每发生一次，将进行经济处罚，第一次处罚200元，第二次处罚400元，第三次处罚1000元，三次以上招标方有权单方面终止本合同，由此造成的损失，招标方客户在向招标方索赔后，招标方将向承运商全额追偿。
7、报价表中各线路(或吨位区间)所列权重的单位为千分比，总计1000。
8、报价含增值税9%。</t>
  </si>
  <si>
    <t xml:space="preserve">2026年下半年投标价格表（标 的一：山东、河南、河北、山西、北京、天津）     </t>
  </si>
  <si>
    <t>X＜12吨
（权重）</t>
  </si>
  <si>
    <r>
      <rPr>
        <sz val="11"/>
        <color theme="1"/>
        <rFont val="Times New Roman"/>
        <charset val="0"/>
      </rPr>
      <t>12</t>
    </r>
    <r>
      <rPr>
        <sz val="11"/>
        <color theme="1"/>
        <rFont val="宋体"/>
        <charset val="0"/>
      </rPr>
      <t>吨</t>
    </r>
    <r>
      <rPr>
        <sz val="11"/>
        <color rgb="FF000000"/>
        <rFont val="Times New Roman"/>
        <charset val="0"/>
      </rPr>
      <t>≤X</t>
    </r>
    <r>
      <rPr>
        <sz val="11"/>
        <color rgb="FF000000"/>
        <rFont val="宋体"/>
        <charset val="0"/>
      </rPr>
      <t>＜</t>
    </r>
    <r>
      <rPr>
        <sz val="11"/>
        <color rgb="FF000000"/>
        <rFont val="Times New Roman"/>
        <charset val="0"/>
      </rPr>
      <t>24</t>
    </r>
    <r>
      <rPr>
        <sz val="11"/>
        <color rgb="FF000000"/>
        <rFont val="宋体"/>
        <charset val="0"/>
      </rPr>
      <t>吨</t>
    </r>
    <r>
      <rPr>
        <sz val="11"/>
        <color rgb="FF000000"/>
        <rFont val="Times New Roman"/>
        <charset val="0"/>
      </rPr>
      <t xml:space="preserve">
</t>
    </r>
    <r>
      <rPr>
        <sz val="11"/>
        <color rgb="FF000000"/>
        <rFont val="宋体"/>
        <charset val="0"/>
      </rPr>
      <t>（权重）</t>
    </r>
  </si>
  <si>
    <t>山东省</t>
  </si>
  <si>
    <t>山东省德州市</t>
  </si>
  <si>
    <t>山东省济南市</t>
  </si>
  <si>
    <t>山东省青岛市</t>
  </si>
  <si>
    <t>山东淄博市</t>
  </si>
  <si>
    <t>山东东营市</t>
  </si>
  <si>
    <t>山东省烟台市</t>
  </si>
  <si>
    <t>山东省寿光市</t>
  </si>
  <si>
    <t>山东省潍坊市</t>
  </si>
  <si>
    <t>山东省济宁市</t>
  </si>
  <si>
    <t>山东省泰安市</t>
  </si>
  <si>
    <t>山东省威海市</t>
  </si>
  <si>
    <t>山东省日照市</t>
  </si>
  <si>
    <t>山东省临沂市</t>
  </si>
  <si>
    <t>山东省聊城市</t>
  </si>
  <si>
    <t>山东省菏泽市</t>
  </si>
  <si>
    <t>河南省</t>
  </si>
  <si>
    <t>河南省郑州市</t>
  </si>
  <si>
    <t>河南省洛阳市</t>
  </si>
  <si>
    <t>河南省平顶山市</t>
  </si>
  <si>
    <t>河南省焦作市</t>
  </si>
  <si>
    <t>河南省鹤壁市</t>
  </si>
  <si>
    <t>河南省安阳市</t>
  </si>
  <si>
    <t>河南省濮阳市</t>
  </si>
  <si>
    <t>河南省三门峡市</t>
  </si>
  <si>
    <t>河南省南阳市</t>
  </si>
  <si>
    <t>河南省新乡市</t>
  </si>
  <si>
    <t>河南省商丘市</t>
  </si>
  <si>
    <t>河南省驻马店市</t>
  </si>
  <si>
    <t>河北省</t>
  </si>
  <si>
    <t>河北省三河市</t>
  </si>
  <si>
    <t>河北省石家庄</t>
  </si>
  <si>
    <t>河北省张家口市</t>
  </si>
  <si>
    <t>河北省沧州市</t>
  </si>
  <si>
    <t>河北省邯郸市</t>
  </si>
  <si>
    <t>河北省保定市</t>
  </si>
  <si>
    <t>河北省秦皇岛</t>
  </si>
  <si>
    <t>河北省廊坊市</t>
  </si>
  <si>
    <t>河北省唐山市</t>
  </si>
  <si>
    <t>河北省承德市</t>
  </si>
  <si>
    <t>河北省衡水市</t>
  </si>
  <si>
    <t>北京市</t>
  </si>
  <si>
    <t>天津市</t>
  </si>
  <si>
    <t>山西省</t>
  </si>
  <si>
    <t>山西省运城市</t>
  </si>
  <si>
    <t>山西省太原市</t>
  </si>
  <si>
    <t>山西省大同市</t>
  </si>
  <si>
    <t>山西省长治市</t>
  </si>
  <si>
    <t>山西省孝义市</t>
  </si>
  <si>
    <t>说明：
1、X代表单次运输量，本线路各站点年运量系根据招标方市场历史状况预估，预估年总运量为2.0万吨。
2、本线路运价参考国家成品油价格调整联动调整，具体调整方式见招标文件。
3、其他未列出的到站参照该线路公里数相近站点（≤50km）运费计价。
4、招标方对同一到站当日集中报运，同一到站（含多处下货）以当日合计最大运量计算运费单价。中标的承运商自行组合运输车辆后报物流组业务人员制作运输单，承运商凭运输单到库房提货。
5、本线路为专线运输，承运商提货后不得采用零担运输方式发运或与其他货物拼车。如因收货方条件限制，大型车辆无法抵达而需要采用小型车辆运输的，承运商应书面报招标方同意后执行。
6、本线路要求报运后须在当日完成发运，48小时内到达，如24小时内不能完成运输量的或未按照招标方要求时间送达收货方的，每发生一次，将进行经济处罚，第一次处罚200元，第二次处罚400元，第三次处罚1000元，三次以上招标方有权单方面终止本合同，由此造成的损失，招标方客户在向招标方索赔后，招标方将向承运商全额追偿。
7、报价表中各线路(或吨位区间)所列权重的单位为千分比，总计1000。
8、 报价含增值税9%。</t>
  </si>
  <si>
    <t>标的一：2025年上半年山东、河南、河北、山西、北京、天津专线报价表</t>
  </si>
  <si>
    <t>发站-到站</t>
  </si>
  <si>
    <t>公里数(约）</t>
  </si>
  <si>
    <t>实际发货</t>
  </si>
  <si>
    <t>发货量上浮10%</t>
  </si>
  <si>
    <r>
      <rPr>
        <sz val="11"/>
        <color theme="1"/>
        <rFont val="Times New Roman"/>
        <charset val="0"/>
      </rPr>
      <t>X</t>
    </r>
    <r>
      <rPr>
        <sz val="11"/>
        <color theme="1"/>
        <rFont val="宋体"/>
        <charset val="0"/>
      </rPr>
      <t>＜</t>
    </r>
    <r>
      <rPr>
        <sz val="11"/>
        <color rgb="FF000000"/>
        <rFont val="Times New Roman"/>
        <charset val="0"/>
      </rPr>
      <t>12</t>
    </r>
    <r>
      <rPr>
        <sz val="11"/>
        <color rgb="FF000000"/>
        <rFont val="宋体"/>
        <charset val="0"/>
      </rPr>
      <t>吨</t>
    </r>
    <r>
      <rPr>
        <sz val="11"/>
        <color rgb="FF000000"/>
        <rFont val="Times New Roman"/>
        <charset val="0"/>
      </rPr>
      <t xml:space="preserve"> </t>
    </r>
    <r>
      <rPr>
        <sz val="11"/>
        <color rgb="FF000000"/>
        <rFont val="宋体"/>
        <charset val="0"/>
      </rPr>
      <t>（权重）</t>
    </r>
  </si>
  <si>
    <t>报价
（元/吨）</t>
  </si>
  <si>
    <t>实际发货量</t>
  </si>
  <si>
    <r>
      <rPr>
        <sz val="11"/>
        <color rgb="FF000000"/>
        <rFont val="宋体"/>
        <charset val="134"/>
      </rPr>
      <t>24吨≤</t>
    </r>
    <r>
      <rPr>
        <sz val="11"/>
        <color indexed="8"/>
        <rFont val="Times New Roman"/>
        <charset val="0"/>
      </rPr>
      <t>X</t>
    </r>
    <r>
      <rPr>
        <sz val="11"/>
        <color rgb="FF000000"/>
        <rFont val="宋体"/>
        <charset val="134"/>
      </rPr>
      <t>（权重）</t>
    </r>
  </si>
  <si>
    <t>德州-德州市</t>
  </si>
  <si>
    <t>德州-山东省济南</t>
  </si>
  <si>
    <t>德州-山东省青岛</t>
  </si>
  <si>
    <t>德州-山东省淄博</t>
  </si>
  <si>
    <t>德州-山东省东营</t>
  </si>
  <si>
    <t>德州-山东省烟台</t>
  </si>
  <si>
    <t>德州-山东省潍坊</t>
  </si>
  <si>
    <t>德州-山东省济宁</t>
  </si>
  <si>
    <t>德州-山东省泰安</t>
  </si>
  <si>
    <t>德州-山东省威海</t>
  </si>
  <si>
    <t>德州-山东省日照</t>
  </si>
  <si>
    <t>德州-山东省临沂</t>
  </si>
  <si>
    <t>德州-山东省聊城</t>
  </si>
  <si>
    <t>德州-山东省滨州</t>
  </si>
  <si>
    <t>德州-山东省菏泽</t>
  </si>
  <si>
    <t>德州-河南省郑州</t>
  </si>
  <si>
    <t>德州-河南省洛阳</t>
  </si>
  <si>
    <t>德州-河南省平顶山</t>
  </si>
  <si>
    <t>德州-河南省焦作</t>
  </si>
  <si>
    <t>德州-河南省鹤壁</t>
  </si>
  <si>
    <t>德州-河南省安阳</t>
  </si>
  <si>
    <t>德州-河南省濮阳</t>
  </si>
  <si>
    <t>德州-河南省许昌</t>
  </si>
  <si>
    <t>德州-河南省三门峡</t>
  </si>
  <si>
    <t>德州-河南省南阳</t>
  </si>
  <si>
    <t>德州-河南省新乡</t>
  </si>
  <si>
    <t>德州-河南省商丘</t>
  </si>
  <si>
    <t>德州-河南省驻马店</t>
  </si>
  <si>
    <t>德州-河北省石家庄</t>
  </si>
  <si>
    <t>德州-河北省张家口</t>
  </si>
  <si>
    <t>德州-河北省沧州</t>
  </si>
  <si>
    <t>德州-河北省邯郸</t>
  </si>
  <si>
    <t>德州-河北省保定</t>
  </si>
  <si>
    <t>德州-河北省邢台</t>
  </si>
  <si>
    <t>德州-河北省高碑店</t>
  </si>
  <si>
    <t>德州-河北省秦皇岛</t>
  </si>
  <si>
    <t>德州-河北省廊坊</t>
  </si>
  <si>
    <t>德州-河北省唐山</t>
  </si>
  <si>
    <t>德州-山西省运城</t>
  </si>
  <si>
    <t>德州-山西省太原</t>
  </si>
  <si>
    <t>德州-山西省大同</t>
  </si>
  <si>
    <t>德州-山西省长治</t>
  </si>
  <si>
    <t>德州-山西省晋城</t>
  </si>
  <si>
    <t>德州-北京市</t>
  </si>
  <si>
    <t>德州-天津市</t>
  </si>
  <si>
    <t>合计</t>
  </si>
  <si>
    <t xml:space="preserve">说明：
1、X代表单次运输量，本线路各站点年运量系根据招标方市场历史状况预估，预估年总运量为1.4万吨。
2、本线路运价参考国家成品油价格调整联动调整，具体调整方式见招标文件。
3、其他未列出的到站参照该线路公里数相近站点（≤50km）运费计价。
4、招标方对同一到站当日集中报运，同一到站（含多处下货）以当日合计最大运量计算运费单价。中标的承运商自行组合运输车辆后报物流组业务人员制作运输单，承运商凭运输单到库房提货。
5、本线路为专线运输，承运商提货后不得采用零担运输方式发运或与其他货物拼车。如因收货方条件限制，大型车辆无法抵达而需要采用小型车辆运输的，承运商应书面报招标方同意后执行。
6、本线路要求报运后须在当日完成发运，两日内到达，如当日不能完成运输量的，招标人按当日未完成运输量对应运费金额的10倍处罚，直至取消承运商资格。
</t>
  </si>
  <si>
    <t>标的二：2025年上半年黑龙江、吉林、辽宁、内蒙古、陕西、宁夏、甘肃、新疆、青海专线报价表</t>
  </si>
  <si>
    <r>
      <rPr>
        <sz val="11"/>
        <color rgb="FF000000"/>
        <rFont val="Times New Roman"/>
        <charset val="0"/>
      </rPr>
      <t>X</t>
    </r>
    <r>
      <rPr>
        <sz val="11"/>
        <color indexed="8"/>
        <rFont val="宋体"/>
        <charset val="134"/>
      </rPr>
      <t>＜</t>
    </r>
    <r>
      <rPr>
        <sz val="11"/>
        <color rgb="FF000000"/>
        <rFont val="Times New Roman"/>
        <charset val="0"/>
      </rPr>
      <t>24</t>
    </r>
    <r>
      <rPr>
        <sz val="11"/>
        <color indexed="8"/>
        <rFont val="宋体"/>
        <charset val="134"/>
      </rPr>
      <t>吨（权重）</t>
    </r>
  </si>
  <si>
    <t>德州-黑龙江省哈尔滨</t>
  </si>
  <si>
    <t>德州-黑龙江省大庆</t>
  </si>
  <si>
    <t>德州-黑龙江省鸡西</t>
  </si>
  <si>
    <t>德州-吉林省长春</t>
  </si>
  <si>
    <t>德州-吉林省吉林市</t>
  </si>
  <si>
    <t>德州-吉林省白城</t>
  </si>
  <si>
    <t>德州-吉林省松原</t>
  </si>
  <si>
    <t>德州-辽宁省沈阳</t>
  </si>
  <si>
    <t>德州-辽宁省大连</t>
  </si>
  <si>
    <t>德州-辽宁省鞍山</t>
  </si>
  <si>
    <t>德州-辽宁省丹东</t>
  </si>
  <si>
    <t>德州-辽宁省盘锦</t>
  </si>
  <si>
    <t>德州-辽宁省锦州</t>
  </si>
  <si>
    <t>德州-辽宁省营口</t>
  </si>
  <si>
    <t>德州-辽宁省朝阳</t>
  </si>
  <si>
    <t>德州-辽宁省葫芦岛</t>
  </si>
  <si>
    <t>德州-内蒙古阿拉善盟</t>
  </si>
  <si>
    <t>德州-内蒙古包头</t>
  </si>
  <si>
    <t>德州-内蒙古赤峰</t>
  </si>
  <si>
    <t>德州-内蒙古鄂尔多斯</t>
  </si>
  <si>
    <t>德州-内蒙古乌兰察布</t>
  </si>
  <si>
    <t>德州-陕西省西安</t>
  </si>
  <si>
    <t>德州-宁夏银川</t>
  </si>
  <si>
    <t>德州-宁夏石嘴山</t>
  </si>
  <si>
    <t>德州-甘肃省兰州</t>
  </si>
  <si>
    <t>德州-甘肃省金昌市</t>
  </si>
  <si>
    <t>德州-新疆吐鲁番</t>
  </si>
  <si>
    <t>德州-新疆乌鲁木齐</t>
  </si>
  <si>
    <t>德州-新疆克拉玛依市</t>
  </si>
  <si>
    <t>德州-新疆昌吉市</t>
  </si>
  <si>
    <t>德州-新疆哈密市</t>
  </si>
  <si>
    <t>德州-青海省西宁</t>
  </si>
  <si>
    <t xml:space="preserve">说明：
1、X代表单次运输量，本线路各站点年运量系根据招标方市场历史状况预估，预估年总运量为1.1万吨。
2、本线路运价参考国家成品油价格调整联动调整，具体调整方式见招标文件。
3、其他未列出的到站参照该线路公里数相近站点（≤50km）运费计价。
4、招标方对同一到站当日集中报运，同一到站（含多处下货）以当日合计最大运量计算运费单价。中标的承运商自行组合运输车辆后报物流组业务人员制作运输单，承运商凭运输单到库房提货。
5、本线路为专线运输，承运商提货后不得采用零担运输方式发运或与其他货物拼车。如因收货方条件限制，大型车辆无法抵达而需要采用小型车辆运输的，承运商应书面报招标方同意后执行。
6、本线路要求报运后须在当日完成发运，京津冀晋地区两日内到达，其余地区五日内到达，如当日不能完成运输量的，招标人按当日未完成运输量对应运费金额的10倍处罚，直至取消承运商资格。
</t>
  </si>
  <si>
    <t>标的三：2025年上半年四川、广东、广西、重庆、云南、贵州、湖北、湖南、福建、
上海、浙江、江西、安徽、江苏专线报价表</t>
  </si>
  <si>
    <t>德州-四川省自贡</t>
  </si>
  <si>
    <t>德州-四川省西昌</t>
  </si>
  <si>
    <t>德州-四川省江油市</t>
  </si>
  <si>
    <t>德州-广东省中山</t>
  </si>
  <si>
    <t>德州-广东省广州</t>
  </si>
  <si>
    <t>德州-广东省阳江</t>
  </si>
  <si>
    <t>德州-广东省珠海</t>
  </si>
  <si>
    <t>德州-广东省深圳</t>
  </si>
  <si>
    <t>德州-广东省湛江</t>
  </si>
  <si>
    <t>德州-广东省汕尾</t>
  </si>
  <si>
    <t>德州-广西柳州</t>
  </si>
  <si>
    <t>德州-广西南宁</t>
  </si>
  <si>
    <t>德州-广西桂林</t>
  </si>
  <si>
    <t>德州-广西钦州</t>
  </si>
  <si>
    <t>德州-广西北海</t>
  </si>
  <si>
    <t>德州-广西崇左</t>
  </si>
  <si>
    <t>德州-重庆市</t>
  </si>
  <si>
    <t>德州-云南省昆明</t>
  </si>
  <si>
    <t>德州-云南省瑞丽</t>
  </si>
  <si>
    <t>德州-贵州省贵阳</t>
  </si>
  <si>
    <t>德州-贵州省六盘水</t>
  </si>
  <si>
    <t>德州-贵州省遵义</t>
  </si>
  <si>
    <t>德州-贵州省安顺</t>
  </si>
  <si>
    <t>德州-湖北省武汉</t>
  </si>
  <si>
    <t>德州-湖北省襄阳</t>
  </si>
  <si>
    <t>德州-湖北省荆州</t>
  </si>
  <si>
    <t>德州-湖北省宜昌</t>
  </si>
  <si>
    <t>德州-湖北省黄冈</t>
  </si>
  <si>
    <t>德州-湖南省长沙</t>
  </si>
  <si>
    <t>德州-福建省漳州</t>
  </si>
  <si>
    <t>德州-上海市</t>
  </si>
  <si>
    <t>德州-浙江省宁波</t>
  </si>
  <si>
    <t>德州-浙江省舟山</t>
  </si>
  <si>
    <t>德州-浙江省嘉兴</t>
  </si>
  <si>
    <t>德州-浙江省温州</t>
  </si>
  <si>
    <t>德州-浙江省杭州</t>
  </si>
  <si>
    <t>德州-浙江省湖州</t>
  </si>
  <si>
    <t>德州-浙江省衢州</t>
  </si>
  <si>
    <t>德州-江西省赣州</t>
  </si>
  <si>
    <t>德州-江西省南昌</t>
  </si>
  <si>
    <t>德州-江西省抚州</t>
  </si>
  <si>
    <t>德州-江西省上饶</t>
  </si>
  <si>
    <t>德州-江西省新余</t>
  </si>
  <si>
    <t>德州-江西省鹰潭</t>
  </si>
  <si>
    <t>德州-江西省九江</t>
  </si>
  <si>
    <t>德州-安徽省芜湖</t>
  </si>
  <si>
    <t>德州-安徽省合肥</t>
  </si>
  <si>
    <t>德州-安徽省宣城</t>
  </si>
  <si>
    <t>德州-安徽省马鞍山</t>
  </si>
  <si>
    <t>德州-安徽省滁州</t>
  </si>
  <si>
    <t>德州-安徽省阜阳</t>
  </si>
  <si>
    <t>德州-安徽省巢湖</t>
  </si>
  <si>
    <t>德州-安徽省池州</t>
  </si>
  <si>
    <t>德州-安徽省亳州</t>
  </si>
  <si>
    <t>德州-安徽省蚌埠</t>
  </si>
  <si>
    <t>德州-江苏省扬州</t>
  </si>
  <si>
    <t>德州-江苏省苏州</t>
  </si>
  <si>
    <t>德州-江苏省南通</t>
  </si>
  <si>
    <t>德州-江苏省启东</t>
  </si>
  <si>
    <t>德州-江苏省盐城</t>
  </si>
  <si>
    <t>德州-江苏省无锡</t>
  </si>
  <si>
    <t>德州-江苏省江阴</t>
  </si>
  <si>
    <t>德州-江苏省泰州</t>
  </si>
  <si>
    <t>德州-江苏省徐州</t>
  </si>
  <si>
    <t>德州-江苏省连云港</t>
  </si>
  <si>
    <t>德州-江苏省镇江</t>
  </si>
  <si>
    <t>德州-江苏省靖江</t>
  </si>
  <si>
    <t>德州-江苏省常州</t>
  </si>
  <si>
    <t>德州-江苏省南京</t>
  </si>
  <si>
    <t xml:space="preserve">说明：
1、X代表单次运输量，本线路各站点年运量系根据招标方市场历史状况预估，预估年总运量为1.9万吨。
2、本线路运价参考国家成品油价格调整联动调整，具体调整方式见招标文件。
3、其他未列出的到站参照该线路公里数相近站点（≤50km）运费计价。
4、招标方对同一到站当日集中报运，同一到站（含多处下货）以当日合计最大运量计算运费单价。中标的承运商自行组合运输车辆后报物流组业务人员制作运输单，承运商凭运输单到库房提货。
5、本线路为专线运输，承运商提货后不得采用零担运输方式发运或与其他货物拼车。如因收货方条件限制，大型车辆无法抵达而需要采用小型车辆运输的，承运商应书面报招标方同意后执行。
6、本线路要求报运后须在当日完成发运、四日内到达，如当日不能完成运输量的，招标人按当日未完成运输量对应运费金额的10倍处罚，直至取消承运商资格。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</si>
</sst>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  <numFmt numFmtId="178" formatCode="0.000_ "/>
    <numFmt numFmtId="179" formatCode="0.0000_ "/>
  </numFmts>
  <fonts count="38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134"/>
    </font>
    <font>
      <sz val="11"/>
      <color rgb="FF000000"/>
      <name val="Times New Roman"/>
      <charset val="0"/>
    </font>
    <font>
      <sz val="11"/>
      <color rgb="FF000000"/>
      <name val="宋体"/>
      <charset val="134"/>
    </font>
    <font>
      <sz val="11"/>
      <color theme="1"/>
      <name val="Times New Roman"/>
      <charset val="0"/>
    </font>
    <font>
      <sz val="11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rgb="FF333333"/>
      <name val="宋体"/>
      <charset val="134"/>
    </font>
    <font>
      <sz val="10"/>
      <color rgb="FF333333"/>
      <name val="Arial"/>
      <charset val="134"/>
    </font>
    <font>
      <sz val="12"/>
      <color rgb="FF333333"/>
      <name val="宋体"/>
      <charset val="134"/>
    </font>
    <font>
      <sz val="9.75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imes New Roman"/>
      <charset val="0"/>
    </font>
    <font>
      <sz val="11"/>
      <color theme="1"/>
      <name val="宋体"/>
      <charset val="0"/>
    </font>
    <font>
      <sz val="11"/>
      <color rgb="FF000000"/>
      <name val="宋体"/>
      <charset val="0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4" borderId="6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0" borderId="7">
      <alignment vertical="center"/>
    </xf>
    <xf numFmtId="0" fontId="21" fillId="0" borderId="7">
      <alignment vertical="center"/>
    </xf>
    <xf numFmtId="0" fontId="22" fillId="0" borderId="8">
      <alignment vertical="center"/>
    </xf>
    <xf numFmtId="0" fontId="22" fillId="0" borderId="0">
      <alignment vertical="center"/>
    </xf>
    <xf numFmtId="0" fontId="23" fillId="5" borderId="9">
      <alignment vertical="center"/>
    </xf>
    <xf numFmtId="0" fontId="24" fillId="6" borderId="10">
      <alignment vertical="center"/>
    </xf>
    <xf numFmtId="0" fontId="25" fillId="6" borderId="9">
      <alignment vertical="center"/>
    </xf>
    <xf numFmtId="0" fontId="26" fillId="7" borderId="11">
      <alignment vertical="center"/>
    </xf>
    <xf numFmtId="0" fontId="27" fillId="0" borderId="12">
      <alignment vertical="center"/>
    </xf>
    <xf numFmtId="0" fontId="28" fillId="0" borderId="13">
      <alignment vertical="center"/>
    </xf>
    <xf numFmtId="0" fontId="29" fillId="8" borderId="0">
      <alignment vertical="center"/>
    </xf>
    <xf numFmtId="0" fontId="30" fillId="9" borderId="0">
      <alignment vertical="center"/>
    </xf>
    <xf numFmtId="0" fontId="31" fillId="10" borderId="0">
      <alignment vertical="center"/>
    </xf>
    <xf numFmtId="0" fontId="32" fillId="11" borderId="0">
      <alignment vertical="center"/>
    </xf>
    <xf numFmtId="0" fontId="33" fillId="12" borderId="0">
      <alignment vertical="center"/>
    </xf>
    <xf numFmtId="0" fontId="33" fillId="13" borderId="0">
      <alignment vertical="center"/>
    </xf>
    <xf numFmtId="0" fontId="32" fillId="14" borderId="0">
      <alignment vertical="center"/>
    </xf>
    <xf numFmtId="0" fontId="32" fillId="15" borderId="0">
      <alignment vertical="center"/>
    </xf>
    <xf numFmtId="0" fontId="33" fillId="16" borderId="0">
      <alignment vertical="center"/>
    </xf>
    <xf numFmtId="0" fontId="33" fillId="17" borderId="0">
      <alignment vertical="center"/>
    </xf>
    <xf numFmtId="0" fontId="32" fillId="18" borderId="0">
      <alignment vertical="center"/>
    </xf>
    <xf numFmtId="0" fontId="32" fillId="19" borderId="0">
      <alignment vertical="center"/>
    </xf>
    <xf numFmtId="0" fontId="33" fillId="20" borderId="0">
      <alignment vertical="center"/>
    </xf>
    <xf numFmtId="0" fontId="33" fillId="21" borderId="0">
      <alignment vertical="center"/>
    </xf>
    <xf numFmtId="0" fontId="32" fillId="22" borderId="0">
      <alignment vertical="center"/>
    </xf>
    <xf numFmtId="0" fontId="32" fillId="23" borderId="0">
      <alignment vertical="center"/>
    </xf>
    <xf numFmtId="0" fontId="33" fillId="24" borderId="0">
      <alignment vertical="center"/>
    </xf>
    <xf numFmtId="0" fontId="33" fillId="25" borderId="0">
      <alignment vertical="center"/>
    </xf>
    <xf numFmtId="0" fontId="32" fillId="26" borderId="0">
      <alignment vertical="center"/>
    </xf>
    <xf numFmtId="0" fontId="32" fillId="27" borderId="0">
      <alignment vertical="center"/>
    </xf>
    <xf numFmtId="0" fontId="33" fillId="28" borderId="0">
      <alignment vertical="center"/>
    </xf>
    <xf numFmtId="0" fontId="33" fillId="29" borderId="0">
      <alignment vertical="center"/>
    </xf>
    <xf numFmtId="0" fontId="32" fillId="30" borderId="0">
      <alignment vertical="center"/>
    </xf>
    <xf numFmtId="0" fontId="32" fillId="31" borderId="0">
      <alignment vertical="center"/>
    </xf>
    <xf numFmtId="0" fontId="33" fillId="32" borderId="0">
      <alignment vertical="center"/>
    </xf>
    <xf numFmtId="0" fontId="33" fillId="33" borderId="0">
      <alignment vertical="center"/>
    </xf>
    <xf numFmtId="0" fontId="32" fillId="34" borderId="0">
      <alignment vertical="center"/>
    </xf>
    <xf numFmtId="0" fontId="1" fillId="0" borderId="0"/>
  </cellStyleXfs>
  <cellXfs count="126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43" fontId="1" fillId="0" borderId="0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0" fontId="2" fillId="0" borderId="1" xfId="49" applyNumberFormat="1" applyFont="1" applyFill="1" applyBorder="1" applyAlignment="1">
      <alignment horizontal="center" vertical="center" wrapText="1"/>
    </xf>
    <xf numFmtId="43" fontId="2" fillId="0" borderId="1" xfId="49" applyNumberFormat="1" applyFont="1" applyFill="1" applyBorder="1" applyAlignment="1">
      <alignment horizontal="center" vertical="center" wrapText="1"/>
    </xf>
    <xf numFmtId="176" fontId="2" fillId="0" borderId="1" xfId="49" applyNumberFormat="1" applyFont="1" applyFill="1" applyBorder="1" applyAlignment="1">
      <alignment horizontal="center" vertical="center" wrapText="1"/>
    </xf>
    <xf numFmtId="0" fontId="2" fillId="0" borderId="2" xfId="49" applyNumberFormat="1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vertical="center"/>
    </xf>
    <xf numFmtId="43" fontId="1" fillId="0" borderId="1" xfId="0" applyNumberFormat="1" applyFont="1" applyFill="1" applyBorder="1" applyAlignment="1">
      <alignment vertical="center"/>
    </xf>
    <xf numFmtId="176" fontId="4" fillId="0" borderId="1" xfId="49" applyNumberFormat="1" applyFont="1" applyFill="1" applyBorder="1" applyAlignment="1">
      <alignment horizontal="center" vertical="center" wrapText="1"/>
    </xf>
    <xf numFmtId="176" fontId="3" fillId="0" borderId="1" xfId="49" applyNumberFormat="1" applyFont="1" applyFill="1" applyBorder="1" applyAlignment="1">
      <alignment horizontal="center" vertical="center" wrapText="1"/>
    </xf>
    <xf numFmtId="176" fontId="5" fillId="0" borderId="1" xfId="49" applyNumberFormat="1" applyFont="1" applyFill="1" applyBorder="1" applyAlignment="1">
      <alignment horizontal="center" vertical="center" wrapText="1"/>
    </xf>
    <xf numFmtId="176" fontId="3" fillId="0" borderId="2" xfId="49" applyNumberFormat="1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/>
    </xf>
    <xf numFmtId="0" fontId="6" fillId="0" borderId="1" xfId="49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3" fontId="7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7" fillId="0" borderId="3" xfId="0" applyNumberFormat="1" applyFont="1" applyFill="1" applyBorder="1" applyAlignment="1">
      <alignment vertical="center"/>
    </xf>
    <xf numFmtId="176" fontId="7" fillId="0" borderId="3" xfId="0" applyNumberFormat="1" applyFont="1" applyFill="1" applyBorder="1" applyAlignment="1">
      <alignment vertical="center"/>
    </xf>
    <xf numFmtId="43" fontId="7" fillId="0" borderId="4" xfId="0" applyNumberFormat="1" applyFont="1" applyFill="1" applyBorder="1" applyAlignment="1">
      <alignment vertical="center"/>
    </xf>
    <xf numFmtId="43" fontId="7" fillId="0" borderId="3" xfId="0" applyNumberFormat="1" applyFont="1" applyFill="1" applyBorder="1" applyAlignment="1">
      <alignment vertical="center"/>
    </xf>
    <xf numFmtId="0" fontId="7" fillId="0" borderId="5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43" fontId="7" fillId="0" borderId="0" xfId="0" applyNumberFormat="1" applyFont="1" applyFill="1" applyBorder="1" applyAlignment="1">
      <alignment horizontal="left" vertical="center" wrapText="1"/>
    </xf>
    <xf numFmtId="176" fontId="7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177" fontId="1" fillId="0" borderId="0" xfId="0" applyNumberFormat="1" applyFont="1" applyFill="1" applyBorder="1" applyAlignment="1">
      <alignment vertical="center"/>
    </xf>
    <xf numFmtId="0" fontId="2" fillId="0" borderId="1" xfId="49" applyFont="1" applyFill="1" applyBorder="1" applyAlignment="1">
      <alignment horizontal="center" vertical="center" wrapText="1"/>
    </xf>
    <xf numFmtId="177" fontId="2" fillId="0" borderId="1" xfId="49" applyNumberFormat="1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vertical="center"/>
    </xf>
    <xf numFmtId="0" fontId="3" fillId="0" borderId="1" xfId="49" applyFont="1" applyFill="1" applyBorder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/>
    </xf>
    <xf numFmtId="177" fontId="1" fillId="2" borderId="1" xfId="0" applyNumberFormat="1" applyFont="1" applyFill="1" applyBorder="1" applyAlignment="1">
      <alignment vertical="center"/>
    </xf>
    <xf numFmtId="178" fontId="7" fillId="0" borderId="4" xfId="0" applyNumberFormat="1" applyFont="1" applyFill="1" applyBorder="1" applyAlignment="1">
      <alignment vertical="center"/>
    </xf>
    <xf numFmtId="177" fontId="7" fillId="0" borderId="3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horizontal="left" vertical="center" wrapText="1"/>
    </xf>
    <xf numFmtId="43" fontId="3" fillId="0" borderId="1" xfId="49" applyNumberFormat="1" applyFont="1" applyFill="1" applyBorder="1" applyAlignment="1">
      <alignment horizontal="center" vertical="center" wrapText="1"/>
    </xf>
    <xf numFmtId="176" fontId="6" fillId="0" borderId="1" xfId="49" applyNumberFormat="1" applyFont="1" applyFill="1" applyBorder="1" applyAlignment="1">
      <alignment horizontal="center" vertical="center" wrapText="1"/>
    </xf>
    <xf numFmtId="43" fontId="7" fillId="0" borderId="1" xfId="0" applyNumberFormat="1" applyFont="1" applyFill="1" applyBorder="1" applyAlignment="1">
      <alignment vertical="center"/>
    </xf>
    <xf numFmtId="43" fontId="7" fillId="2" borderId="4" xfId="0" applyNumberFormat="1" applyFont="1" applyFill="1" applyBorder="1" applyAlignment="1">
      <alignment vertical="center"/>
    </xf>
    <xf numFmtId="179" fontId="7" fillId="0" borderId="3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left" vertical="center"/>
    </xf>
    <xf numFmtId="177" fontId="7" fillId="0" borderId="0" xfId="0" applyNumberFormat="1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77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center" vertical="center" wrapText="1"/>
    </xf>
    <xf numFmtId="176" fontId="6" fillId="2" borderId="1" xfId="49" applyNumberFormat="1" applyFont="1" applyFill="1" applyBorder="1" applyAlignment="1">
      <alignment horizontal="center" vertical="center" wrapText="1"/>
    </xf>
    <xf numFmtId="176" fontId="5" fillId="2" borderId="1" xfId="49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176" fontId="6" fillId="0" borderId="1" xfId="49" applyNumberFormat="1" applyFont="1" applyFill="1" applyBorder="1" applyAlignment="1">
      <alignment horizontal="center" vertical="center"/>
    </xf>
    <xf numFmtId="177" fontId="6" fillId="0" borderId="1" xfId="49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176" fontId="7" fillId="3" borderId="1" xfId="0" applyNumberFormat="1" applyFont="1" applyFill="1" applyBorder="1" applyAlignment="1">
      <alignment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7" fontId="7" fillId="3" borderId="4" xfId="0" applyNumberFormat="1" applyFont="1" applyFill="1" applyBorder="1" applyAlignment="1">
      <alignment horizontal="center" vertical="center"/>
    </xf>
    <xf numFmtId="177" fontId="7" fillId="3" borderId="3" xfId="0" applyNumberFormat="1" applyFont="1" applyFill="1" applyBorder="1" applyAlignment="1">
      <alignment horizontal="center" vertical="center"/>
    </xf>
    <xf numFmtId="177" fontId="7" fillId="3" borderId="5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 wrapText="1"/>
    </xf>
    <xf numFmtId="176" fontId="7" fillId="0" borderId="0" xfId="0" applyNumberFormat="1" applyFont="1" applyFill="1" applyAlignment="1">
      <alignment horizontal="left" vertical="center" wrapText="1"/>
    </xf>
    <xf numFmtId="177" fontId="7" fillId="0" borderId="0" xfId="0" applyNumberFormat="1" applyFont="1" applyFill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left" vertical="center"/>
    </xf>
    <xf numFmtId="177" fontId="9" fillId="0" borderId="0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177" fontId="9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77" fontId="9" fillId="0" borderId="0" xfId="0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center" vertical="center"/>
    </xf>
    <xf numFmtId="177" fontId="9" fillId="3" borderId="0" xfId="0" applyNumberFormat="1" applyFont="1" applyFill="1" applyBorder="1" applyAlignment="1">
      <alignment horizontal="center" vertical="center"/>
    </xf>
    <xf numFmtId="176" fontId="9" fillId="3" borderId="0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3"/>
  <sheetViews>
    <sheetView tabSelected="1" workbookViewId="0">
      <pane ySplit="3" topLeftCell="A52" activePane="bottomLeft" state="frozen"/>
      <selection/>
      <selection pane="bottomLeft" activeCell="A57" sqref="A57:I57"/>
    </sheetView>
  </sheetViews>
  <sheetFormatPr defaultColWidth="12.625" defaultRowHeight="14.25"/>
  <cols>
    <col min="1" max="1" width="12.625" style="100" customWidth="1"/>
    <col min="2" max="2" width="13.875" style="100" customWidth="1"/>
    <col min="3" max="3" width="12.625" style="100" customWidth="1"/>
    <col min="4" max="4" width="12.625" style="102" customWidth="1"/>
    <col min="5" max="5" width="12.625" style="103" customWidth="1"/>
    <col min="6" max="6" width="12.625" style="104" customWidth="1"/>
    <col min="7" max="7" width="12.625" style="102" customWidth="1"/>
    <col min="8" max="8" width="12.625" style="103" customWidth="1"/>
    <col min="9" max="9" width="12.625" style="104" customWidth="1"/>
    <col min="10" max="16381" width="12.625" style="1" customWidth="1"/>
    <col min="16382" max="16384" width="12.625" style="1"/>
  </cols>
  <sheetData>
    <row r="1" s="54" customFormat="1" ht="63" customHeight="1" spans="1:9">
      <c r="A1" s="105" t="s">
        <v>0</v>
      </c>
      <c r="B1" s="63"/>
      <c r="C1" s="63"/>
      <c r="D1" s="64"/>
      <c r="E1" s="63"/>
      <c r="F1" s="65"/>
      <c r="G1" s="64"/>
      <c r="H1" s="63"/>
      <c r="I1" s="65"/>
    </row>
    <row r="2" s="54" customFormat="1" ht="22" customHeight="1" spans="1:9">
      <c r="A2" s="63" t="s">
        <v>1</v>
      </c>
      <c r="B2" s="63"/>
      <c r="C2" s="63"/>
      <c r="D2" s="64"/>
      <c r="E2" s="63"/>
      <c r="F2" s="65"/>
      <c r="G2" s="64"/>
      <c r="H2" s="63"/>
      <c r="I2" s="65"/>
    </row>
    <row r="3" s="1" customFormat="1" ht="30" customHeight="1" spans="1:9">
      <c r="A3" s="66" t="s">
        <v>2</v>
      </c>
      <c r="B3" s="66" t="s">
        <v>3</v>
      </c>
      <c r="C3" s="66" t="s">
        <v>4</v>
      </c>
      <c r="D3" s="70" t="s">
        <v>5</v>
      </c>
      <c r="E3" s="68" t="s">
        <v>6</v>
      </c>
      <c r="F3" s="69" t="s">
        <v>7</v>
      </c>
      <c r="G3" s="71" t="s">
        <v>8</v>
      </c>
      <c r="H3" s="68" t="s">
        <v>6</v>
      </c>
      <c r="I3" s="69" t="s">
        <v>7</v>
      </c>
    </row>
    <row r="4" s="55" customFormat="1" ht="14.4" customHeight="1" spans="1:9">
      <c r="A4" s="72" t="s">
        <v>9</v>
      </c>
      <c r="B4" s="79" t="s">
        <v>10</v>
      </c>
      <c r="C4" s="17">
        <v>1740</v>
      </c>
      <c r="D4" s="112">
        <v>13.6003389622941</v>
      </c>
      <c r="E4" s="113"/>
      <c r="F4" s="114">
        <f>E4*D4</f>
        <v>0</v>
      </c>
      <c r="G4" s="112">
        <v>24.3082981452769</v>
      </c>
      <c r="H4" s="113"/>
      <c r="I4" s="114">
        <f>H4*G4</f>
        <v>0</v>
      </c>
    </row>
    <row r="5" s="55" customFormat="1" ht="14.4" customHeight="1" spans="1:9">
      <c r="A5" s="72" t="s">
        <v>9</v>
      </c>
      <c r="B5" s="79" t="s">
        <v>11</v>
      </c>
      <c r="C5" s="17">
        <v>1703</v>
      </c>
      <c r="D5" s="112">
        <v>1.51757628420893</v>
      </c>
      <c r="E5" s="113"/>
      <c r="F5" s="114">
        <f t="shared" ref="F5:F36" si="0">E5*D5</f>
        <v>0</v>
      </c>
      <c r="G5" s="112">
        <v>0</v>
      </c>
      <c r="H5" s="113"/>
      <c r="I5" s="114">
        <f t="shared" ref="I5:I36" si="1">H5*G5</f>
        <v>0</v>
      </c>
    </row>
    <row r="6" s="55" customFormat="1" ht="14.4" customHeight="1" spans="1:9">
      <c r="A6" s="72" t="s">
        <v>9</v>
      </c>
      <c r="B6" s="79" t="s">
        <v>12</v>
      </c>
      <c r="C6" s="17">
        <v>1500</v>
      </c>
      <c r="D6" s="112">
        <v>1.78342906392436</v>
      </c>
      <c r="E6" s="113"/>
      <c r="F6" s="114">
        <f t="shared" si="0"/>
        <v>0</v>
      </c>
      <c r="G6" s="112">
        <v>0</v>
      </c>
      <c r="H6" s="113"/>
      <c r="I6" s="114">
        <f t="shared" si="1"/>
        <v>0</v>
      </c>
    </row>
    <row r="7" s="55" customFormat="1" customHeight="1" spans="1:9">
      <c r="A7" s="79" t="s">
        <v>13</v>
      </c>
      <c r="B7" s="79" t="s">
        <v>14</v>
      </c>
      <c r="C7" s="17">
        <v>1900</v>
      </c>
      <c r="D7" s="112">
        <v>13.8464989435121</v>
      </c>
      <c r="E7" s="21"/>
      <c r="F7" s="114">
        <f t="shared" si="0"/>
        <v>0</v>
      </c>
      <c r="G7" s="112">
        <v>21.3543783706609</v>
      </c>
      <c r="H7" s="113"/>
      <c r="I7" s="114">
        <f t="shared" si="1"/>
        <v>0</v>
      </c>
    </row>
    <row r="8" s="55" customFormat="1" customHeight="1" spans="1:9">
      <c r="A8" s="79" t="s">
        <v>13</v>
      </c>
      <c r="B8" s="79" t="s">
        <v>15</v>
      </c>
      <c r="C8" s="17">
        <v>1970</v>
      </c>
      <c r="D8" s="112">
        <v>3.32315974644291</v>
      </c>
      <c r="E8" s="21"/>
      <c r="F8" s="114">
        <f t="shared" si="0"/>
        <v>0</v>
      </c>
      <c r="G8" s="112">
        <v>24.0929081617111</v>
      </c>
      <c r="H8" s="113"/>
      <c r="I8" s="114">
        <f t="shared" si="1"/>
        <v>0</v>
      </c>
    </row>
    <row r="9" s="55" customFormat="1" customHeight="1" spans="1:9">
      <c r="A9" s="79" t="s">
        <v>13</v>
      </c>
      <c r="B9" s="79" t="s">
        <v>16</v>
      </c>
      <c r="C9" s="17">
        <v>2100</v>
      </c>
      <c r="D9" s="112">
        <v>14.1541989200346</v>
      </c>
      <c r="E9" s="21"/>
      <c r="F9" s="114">
        <f t="shared" si="0"/>
        <v>0</v>
      </c>
      <c r="G9" s="112">
        <v>25.7237180372803</v>
      </c>
      <c r="H9" s="113"/>
      <c r="I9" s="114">
        <f t="shared" si="1"/>
        <v>0</v>
      </c>
    </row>
    <row r="10" s="55" customFormat="1" customHeight="1" spans="1:9">
      <c r="A10" s="79" t="s">
        <v>13</v>
      </c>
      <c r="B10" s="79" t="s">
        <v>17</v>
      </c>
      <c r="C10" s="17">
        <v>2000</v>
      </c>
      <c r="D10" s="112">
        <v>0</v>
      </c>
      <c r="E10" s="21"/>
      <c r="F10" s="114">
        <f t="shared" si="0"/>
        <v>0</v>
      </c>
      <c r="G10" s="112">
        <v>3.8154797088789</v>
      </c>
      <c r="H10" s="113"/>
      <c r="I10" s="114">
        <f t="shared" si="1"/>
        <v>0</v>
      </c>
    </row>
    <row r="11" s="55" customFormat="1" customHeight="1" spans="1:9">
      <c r="A11" s="79" t="s">
        <v>13</v>
      </c>
      <c r="B11" s="115" t="s">
        <v>18</v>
      </c>
      <c r="C11" s="17">
        <v>1870</v>
      </c>
      <c r="D11" s="112">
        <v>11.3710526323887</v>
      </c>
      <c r="E11" s="21"/>
      <c r="F11" s="114">
        <f t="shared" si="0"/>
        <v>0</v>
      </c>
      <c r="G11" s="112">
        <v>15.7283919999237</v>
      </c>
      <c r="H11" s="113"/>
      <c r="I11" s="114">
        <f t="shared" si="1"/>
        <v>0</v>
      </c>
    </row>
    <row r="12" s="55" customFormat="1" customHeight="1" spans="1:9">
      <c r="A12" s="111" t="s">
        <v>19</v>
      </c>
      <c r="B12" s="111" t="s">
        <v>20</v>
      </c>
      <c r="C12" s="17">
        <v>2240</v>
      </c>
      <c r="D12" s="112">
        <v>0</v>
      </c>
      <c r="E12" s="21"/>
      <c r="F12" s="114">
        <f t="shared" si="0"/>
        <v>0</v>
      </c>
      <c r="G12" s="112">
        <v>1.96927984974395</v>
      </c>
      <c r="H12" s="113"/>
      <c r="I12" s="114">
        <f t="shared" si="1"/>
        <v>0</v>
      </c>
    </row>
    <row r="13" s="55" customFormat="1" customHeight="1" spans="1:9">
      <c r="A13" s="111" t="s">
        <v>19</v>
      </c>
      <c r="B13" s="111" t="s">
        <v>21</v>
      </c>
      <c r="C13" s="17">
        <v>1870</v>
      </c>
      <c r="D13" s="112">
        <v>0</v>
      </c>
      <c r="E13" s="21"/>
      <c r="F13" s="114">
        <f t="shared" si="0"/>
        <v>0</v>
      </c>
      <c r="G13" s="112">
        <v>78.8505805837007</v>
      </c>
      <c r="H13" s="113"/>
      <c r="I13" s="114">
        <f t="shared" si="1"/>
        <v>0</v>
      </c>
    </row>
    <row r="14" s="55" customFormat="1" customHeight="1" spans="1:9">
      <c r="A14" s="79" t="s">
        <v>19</v>
      </c>
      <c r="B14" s="111" t="s">
        <v>22</v>
      </c>
      <c r="C14" s="17">
        <v>1730</v>
      </c>
      <c r="D14" s="112">
        <v>0</v>
      </c>
      <c r="E14" s="21"/>
      <c r="F14" s="114">
        <f t="shared" si="0"/>
        <v>0</v>
      </c>
      <c r="G14" s="112">
        <v>8.84329732525641</v>
      </c>
      <c r="H14" s="113"/>
      <c r="I14" s="114">
        <f t="shared" si="1"/>
        <v>0</v>
      </c>
    </row>
    <row r="15" s="55" customFormat="1" customHeight="1" spans="1:9">
      <c r="A15" s="111" t="s">
        <v>19</v>
      </c>
      <c r="B15" s="111" t="s">
        <v>23</v>
      </c>
      <c r="C15" s="17">
        <v>2170</v>
      </c>
      <c r="D15" s="112">
        <v>0.898483931445676</v>
      </c>
      <c r="E15" s="21"/>
      <c r="F15" s="114">
        <f t="shared" si="0"/>
        <v>0</v>
      </c>
      <c r="G15" s="112">
        <v>9.56331527031905</v>
      </c>
      <c r="H15" s="113"/>
      <c r="I15" s="114">
        <f t="shared" si="1"/>
        <v>0</v>
      </c>
    </row>
    <row r="16" s="55" customFormat="1" customHeight="1" spans="1:9">
      <c r="A16" s="111" t="s">
        <v>19</v>
      </c>
      <c r="B16" s="111" t="s">
        <v>24</v>
      </c>
      <c r="C16" s="17">
        <v>2240</v>
      </c>
      <c r="D16" s="112">
        <v>0</v>
      </c>
      <c r="E16" s="21"/>
      <c r="F16" s="114">
        <f t="shared" si="0"/>
        <v>0</v>
      </c>
      <c r="G16" s="112">
        <v>16.8865747115543</v>
      </c>
      <c r="H16" s="113"/>
      <c r="I16" s="114">
        <f t="shared" si="1"/>
        <v>0</v>
      </c>
    </row>
    <row r="17" s="55" customFormat="1" customHeight="1" spans="1:9">
      <c r="A17" s="111" t="s">
        <v>19</v>
      </c>
      <c r="B17" s="111" t="s">
        <v>25</v>
      </c>
      <c r="C17" s="17">
        <v>2215</v>
      </c>
      <c r="D17" s="112">
        <v>0</v>
      </c>
      <c r="E17" s="21"/>
      <c r="F17" s="114">
        <f t="shared" si="0"/>
        <v>0</v>
      </c>
      <c r="G17" s="112">
        <v>1.97204914953265</v>
      </c>
      <c r="H17" s="113"/>
      <c r="I17" s="114">
        <f t="shared" si="1"/>
        <v>0</v>
      </c>
    </row>
    <row r="18" s="55" customFormat="1" ht="14.4" customHeight="1" spans="1:9">
      <c r="A18" s="72" t="s">
        <v>26</v>
      </c>
      <c r="B18" s="79" t="s">
        <v>27</v>
      </c>
      <c r="C18" s="17">
        <v>2400</v>
      </c>
      <c r="D18" s="112">
        <v>0</v>
      </c>
      <c r="E18" s="113"/>
      <c r="F18" s="114">
        <f t="shared" si="0"/>
        <v>0</v>
      </c>
      <c r="G18" s="112">
        <v>1.96927984974395</v>
      </c>
      <c r="H18" s="113"/>
      <c r="I18" s="114">
        <f t="shared" si="1"/>
        <v>0</v>
      </c>
    </row>
    <row r="19" s="101" customFormat="1" ht="14.4" customHeight="1" spans="1:9">
      <c r="A19" s="111" t="s">
        <v>28</v>
      </c>
      <c r="B19" s="109" t="s">
        <v>29</v>
      </c>
      <c r="C19" s="17">
        <v>910</v>
      </c>
      <c r="D19" s="112">
        <v>0</v>
      </c>
      <c r="E19" s="87"/>
      <c r="F19" s="114">
        <f t="shared" si="0"/>
        <v>0</v>
      </c>
      <c r="G19" s="112">
        <v>86.2187642215083</v>
      </c>
      <c r="H19" s="113"/>
      <c r="I19" s="114">
        <f t="shared" si="1"/>
        <v>0</v>
      </c>
    </row>
    <row r="20" s="101" customFormat="1" ht="14.4" customHeight="1" spans="1:9">
      <c r="A20" s="111" t="s">
        <v>28</v>
      </c>
      <c r="B20" s="109" t="s">
        <v>30</v>
      </c>
      <c r="C20" s="17">
        <v>830</v>
      </c>
      <c r="D20" s="112">
        <v>0</v>
      </c>
      <c r="E20" s="87"/>
      <c r="F20" s="114">
        <f t="shared" si="0"/>
        <v>0</v>
      </c>
      <c r="G20" s="112">
        <v>29.2991917644717</v>
      </c>
      <c r="H20" s="113"/>
      <c r="I20" s="114">
        <f t="shared" si="1"/>
        <v>0</v>
      </c>
    </row>
    <row r="21" s="101" customFormat="1" ht="14.4" customHeight="1" spans="1:9">
      <c r="A21" s="111" t="s">
        <v>28</v>
      </c>
      <c r="B21" s="109" t="s">
        <v>31</v>
      </c>
      <c r="C21" s="17">
        <v>1020</v>
      </c>
      <c r="D21" s="112">
        <v>0.859713734403842</v>
      </c>
      <c r="E21" s="87"/>
      <c r="F21" s="114">
        <f t="shared" si="0"/>
        <v>0</v>
      </c>
      <c r="G21" s="112">
        <v>5.33428679299392</v>
      </c>
      <c r="H21" s="113"/>
      <c r="I21" s="114">
        <f t="shared" si="1"/>
        <v>0</v>
      </c>
    </row>
    <row r="22" s="55" customFormat="1" ht="14.4" customHeight="1" spans="1:9">
      <c r="A22" s="79" t="s">
        <v>32</v>
      </c>
      <c r="B22" s="72" t="s">
        <v>33</v>
      </c>
      <c r="C22" s="17">
        <v>1850</v>
      </c>
      <c r="D22" s="112">
        <v>0</v>
      </c>
      <c r="E22" s="113"/>
      <c r="F22" s="114">
        <f t="shared" si="0"/>
        <v>0</v>
      </c>
      <c r="G22" s="112">
        <v>18.2749170056238</v>
      </c>
      <c r="H22" s="113"/>
      <c r="I22" s="114">
        <f t="shared" si="1"/>
        <v>0</v>
      </c>
    </row>
    <row r="23" s="101" customFormat="1" ht="14.4" customHeight="1" spans="1:9">
      <c r="A23" s="111" t="s">
        <v>32</v>
      </c>
      <c r="B23" s="109" t="s">
        <v>34</v>
      </c>
      <c r="C23" s="17">
        <v>1770</v>
      </c>
      <c r="D23" s="112">
        <v>0</v>
      </c>
      <c r="E23" s="87"/>
      <c r="F23" s="114">
        <f t="shared" si="0"/>
        <v>0</v>
      </c>
      <c r="G23" s="112">
        <v>1.92743265293689</v>
      </c>
      <c r="H23" s="113"/>
      <c r="I23" s="114">
        <f t="shared" si="1"/>
        <v>0</v>
      </c>
    </row>
    <row r="24" s="101" customFormat="1" ht="14.4" customHeight="1" spans="1:9">
      <c r="A24" s="111" t="s">
        <v>32</v>
      </c>
      <c r="B24" s="109" t="s">
        <v>35</v>
      </c>
      <c r="C24" s="17">
        <v>2080</v>
      </c>
      <c r="D24" s="112">
        <v>0</v>
      </c>
      <c r="E24" s="87"/>
      <c r="F24" s="114">
        <f t="shared" si="0"/>
        <v>0</v>
      </c>
      <c r="G24" s="112">
        <v>6.09245953514534</v>
      </c>
      <c r="H24" s="113"/>
      <c r="I24" s="114">
        <f t="shared" si="1"/>
        <v>0</v>
      </c>
    </row>
    <row r="25" s="101" customFormat="1" ht="14.4" customHeight="1" spans="1:9">
      <c r="A25" s="111" t="s">
        <v>32</v>
      </c>
      <c r="B25" s="109" t="s">
        <v>36</v>
      </c>
      <c r="C25" s="17">
        <v>1932</v>
      </c>
      <c r="D25" s="112">
        <v>0</v>
      </c>
      <c r="E25" s="87"/>
      <c r="F25" s="114">
        <f t="shared" si="0"/>
        <v>0</v>
      </c>
      <c r="G25" s="112">
        <v>1.96927984974395</v>
      </c>
      <c r="H25" s="113"/>
      <c r="I25" s="114">
        <f t="shared" si="1"/>
        <v>0</v>
      </c>
    </row>
    <row r="26" s="101" customFormat="1" ht="14.4" customHeight="1" spans="1:9">
      <c r="A26" s="111" t="s">
        <v>32</v>
      </c>
      <c r="B26" s="109" t="s">
        <v>37</v>
      </c>
      <c r="C26" s="17">
        <v>1968</v>
      </c>
      <c r="D26" s="112">
        <v>0</v>
      </c>
      <c r="E26" s="87"/>
      <c r="F26" s="114">
        <f t="shared" si="0"/>
        <v>0</v>
      </c>
      <c r="G26" s="112">
        <v>3.8770197041834</v>
      </c>
      <c r="H26" s="113"/>
      <c r="I26" s="114">
        <f t="shared" si="1"/>
        <v>0</v>
      </c>
    </row>
    <row r="27" s="101" customFormat="1" ht="14.4" customHeight="1" spans="1:9">
      <c r="A27" s="111" t="s">
        <v>38</v>
      </c>
      <c r="B27" s="109" t="s">
        <v>39</v>
      </c>
      <c r="C27" s="17">
        <v>1260</v>
      </c>
      <c r="D27" s="112">
        <v>0</v>
      </c>
      <c r="E27" s="87"/>
      <c r="F27" s="114">
        <f t="shared" si="0"/>
        <v>0</v>
      </c>
      <c r="G27" s="112">
        <v>24.6138442219637</v>
      </c>
      <c r="H27" s="113"/>
      <c r="I27" s="114">
        <f t="shared" si="1"/>
        <v>0</v>
      </c>
    </row>
    <row r="28" s="101" customFormat="1" ht="14.4" customHeight="1" spans="1:9">
      <c r="A28" s="111" t="s">
        <v>38</v>
      </c>
      <c r="B28" s="109" t="s">
        <v>40</v>
      </c>
      <c r="C28" s="17">
        <v>1197</v>
      </c>
      <c r="D28" s="112">
        <v>0</v>
      </c>
      <c r="E28" s="87"/>
      <c r="F28" s="114">
        <f t="shared" si="0"/>
        <v>0</v>
      </c>
      <c r="G28" s="112">
        <v>5.53859957740485</v>
      </c>
      <c r="H28" s="113"/>
      <c r="I28" s="114">
        <f t="shared" si="1"/>
        <v>0</v>
      </c>
    </row>
    <row r="29" s="55" customFormat="1" customHeight="1" spans="1:9">
      <c r="A29" s="79" t="s">
        <v>41</v>
      </c>
      <c r="B29" s="72" t="s">
        <v>42</v>
      </c>
      <c r="C29" s="17">
        <v>1740</v>
      </c>
      <c r="D29" s="112">
        <v>0.797558339146299</v>
      </c>
      <c r="E29" s="21"/>
      <c r="F29" s="114">
        <f t="shared" si="0"/>
        <v>0</v>
      </c>
      <c r="G29" s="112">
        <v>8.06543178460756</v>
      </c>
      <c r="H29" s="113"/>
      <c r="I29" s="114">
        <f t="shared" si="1"/>
        <v>0</v>
      </c>
    </row>
    <row r="30" s="55" customFormat="1" customHeight="1" spans="1:9">
      <c r="A30" s="72" t="s">
        <v>43</v>
      </c>
      <c r="B30" s="109" t="s">
        <v>43</v>
      </c>
      <c r="C30" s="17">
        <v>950</v>
      </c>
      <c r="D30" s="112">
        <v>1.03141032130339</v>
      </c>
      <c r="E30" s="21"/>
      <c r="F30" s="114">
        <f t="shared" si="0"/>
        <v>0</v>
      </c>
      <c r="G30" s="112">
        <v>44.7974241819565</v>
      </c>
      <c r="H30" s="113"/>
      <c r="I30" s="114">
        <f t="shared" si="1"/>
        <v>0</v>
      </c>
    </row>
    <row r="31" s="55" customFormat="1" customHeight="1" spans="1:9">
      <c r="A31" s="79" t="s">
        <v>44</v>
      </c>
      <c r="B31" s="111" t="s">
        <v>45</v>
      </c>
      <c r="C31" s="17">
        <v>1080</v>
      </c>
      <c r="D31" s="112">
        <v>0</v>
      </c>
      <c r="E31" s="116"/>
      <c r="F31" s="114">
        <f t="shared" si="0"/>
        <v>0</v>
      </c>
      <c r="G31" s="112">
        <v>7.68019141400139</v>
      </c>
      <c r="H31" s="113"/>
      <c r="I31" s="114">
        <f t="shared" si="1"/>
        <v>0</v>
      </c>
    </row>
    <row r="32" s="55" customFormat="1" customHeight="1" spans="1:9">
      <c r="A32" s="79" t="s">
        <v>44</v>
      </c>
      <c r="B32" s="111" t="s">
        <v>46</v>
      </c>
      <c r="C32" s="17">
        <v>900</v>
      </c>
      <c r="D32" s="112">
        <v>0</v>
      </c>
      <c r="E32" s="116"/>
      <c r="F32" s="114">
        <f t="shared" si="0"/>
        <v>0</v>
      </c>
      <c r="G32" s="112">
        <v>32.6851223061252</v>
      </c>
      <c r="H32" s="113"/>
      <c r="I32" s="114">
        <f t="shared" si="1"/>
        <v>0</v>
      </c>
    </row>
    <row r="33" s="55" customFormat="1" customHeight="1" spans="1:9">
      <c r="A33" s="79" t="s">
        <v>44</v>
      </c>
      <c r="B33" s="111" t="s">
        <v>47</v>
      </c>
      <c r="C33" s="17">
        <v>1120</v>
      </c>
      <c r="D33" s="112">
        <v>0</v>
      </c>
      <c r="E33" s="116"/>
      <c r="F33" s="114">
        <f t="shared" si="0"/>
        <v>0</v>
      </c>
      <c r="G33" s="112">
        <v>1.99389584786575</v>
      </c>
      <c r="H33" s="113"/>
      <c r="I33" s="114">
        <f t="shared" si="1"/>
        <v>0</v>
      </c>
    </row>
    <row r="34" s="55" customFormat="1" customHeight="1" spans="1:9">
      <c r="A34" s="79" t="s">
        <v>44</v>
      </c>
      <c r="B34" s="111" t="s">
        <v>48</v>
      </c>
      <c r="C34" s="17">
        <v>1273</v>
      </c>
      <c r="D34" s="112">
        <v>0</v>
      </c>
      <c r="E34" s="116"/>
      <c r="F34" s="114">
        <f t="shared" si="0"/>
        <v>0</v>
      </c>
      <c r="G34" s="112">
        <v>8.86175932384776</v>
      </c>
      <c r="H34" s="113"/>
      <c r="I34" s="114">
        <f t="shared" si="1"/>
        <v>0</v>
      </c>
    </row>
    <row r="35" s="55" customFormat="1" customHeight="1" spans="1:9">
      <c r="A35" s="79" t="s">
        <v>44</v>
      </c>
      <c r="B35" s="111" t="s">
        <v>49</v>
      </c>
      <c r="C35" s="17">
        <v>1114</v>
      </c>
      <c r="D35" s="112">
        <v>0</v>
      </c>
      <c r="E35" s="116"/>
      <c r="F35" s="114">
        <f t="shared" si="0"/>
        <v>0</v>
      </c>
      <c r="G35" s="112">
        <v>2.03820464448499</v>
      </c>
      <c r="H35" s="113"/>
      <c r="I35" s="114">
        <f t="shared" si="1"/>
        <v>0</v>
      </c>
    </row>
    <row r="36" s="55" customFormat="1" customHeight="1" spans="1:9">
      <c r="A36" s="79" t="s">
        <v>44</v>
      </c>
      <c r="B36" s="111" t="s">
        <v>50</v>
      </c>
      <c r="C36" s="17">
        <v>1141</v>
      </c>
      <c r="D36" s="112">
        <v>0</v>
      </c>
      <c r="E36" s="116"/>
      <c r="F36" s="114">
        <f t="shared" si="0"/>
        <v>0</v>
      </c>
      <c r="G36" s="112">
        <v>22.0214719197617</v>
      </c>
      <c r="H36" s="113"/>
      <c r="I36" s="114">
        <f t="shared" si="1"/>
        <v>0</v>
      </c>
    </row>
    <row r="37" s="55" customFormat="1" customHeight="1" spans="1:9">
      <c r="A37" s="79" t="s">
        <v>44</v>
      </c>
      <c r="B37" s="111" t="s">
        <v>51</v>
      </c>
      <c r="C37" s="17">
        <v>1106</v>
      </c>
      <c r="D37" s="112">
        <v>0</v>
      </c>
      <c r="E37" s="116"/>
      <c r="F37" s="114">
        <f t="shared" ref="F37:F54" si="2">E37*D37</f>
        <v>0</v>
      </c>
      <c r="G37" s="112">
        <v>3.98779169573149</v>
      </c>
      <c r="H37" s="113"/>
      <c r="I37" s="114">
        <f t="shared" ref="I37:I54" si="3">H37*G37</f>
        <v>0</v>
      </c>
    </row>
    <row r="38" s="55" customFormat="1" customHeight="1" spans="1:9">
      <c r="A38" s="79" t="s">
        <v>44</v>
      </c>
      <c r="B38" s="111" t="s">
        <v>52</v>
      </c>
      <c r="C38" s="17">
        <v>1020</v>
      </c>
      <c r="D38" s="112">
        <v>0.646169950697233</v>
      </c>
      <c r="E38" s="116"/>
      <c r="F38" s="114">
        <f t="shared" si="2"/>
        <v>0</v>
      </c>
      <c r="G38" s="112">
        <v>0</v>
      </c>
      <c r="H38" s="113"/>
      <c r="I38" s="114">
        <f t="shared" si="3"/>
        <v>0</v>
      </c>
    </row>
    <row r="39" s="55" customFormat="1" customHeight="1" spans="1:9">
      <c r="A39" s="79" t="s">
        <v>53</v>
      </c>
      <c r="B39" s="111" t="s">
        <v>54</v>
      </c>
      <c r="C39" s="17">
        <v>1150</v>
      </c>
      <c r="D39" s="112">
        <v>0.430779967131488</v>
      </c>
      <c r="E39" s="116"/>
      <c r="F39" s="114">
        <f t="shared" si="2"/>
        <v>0</v>
      </c>
      <c r="G39" s="112">
        <v>83.3442310408352</v>
      </c>
      <c r="H39" s="113"/>
      <c r="I39" s="114">
        <f t="shared" si="3"/>
        <v>0</v>
      </c>
    </row>
    <row r="40" s="55" customFormat="1" customHeight="1" spans="1:9">
      <c r="A40" s="79" t="s">
        <v>53</v>
      </c>
      <c r="B40" s="79" t="s">
        <v>55</v>
      </c>
      <c r="C40" s="17">
        <v>1002</v>
      </c>
      <c r="D40" s="112">
        <v>0</v>
      </c>
      <c r="E40" s="116"/>
      <c r="F40" s="114">
        <f t="shared" si="2"/>
        <v>0</v>
      </c>
      <c r="G40" s="112">
        <v>2.03820464448499</v>
      </c>
      <c r="H40" s="113"/>
      <c r="I40" s="114">
        <f t="shared" si="3"/>
        <v>0</v>
      </c>
    </row>
    <row r="41" s="55" customFormat="1" customHeight="1" spans="1:9">
      <c r="A41" s="72" t="s">
        <v>56</v>
      </c>
      <c r="B41" s="72" t="s">
        <v>57</v>
      </c>
      <c r="C41" s="17">
        <v>720</v>
      </c>
      <c r="D41" s="112">
        <v>1.87081585725675</v>
      </c>
      <c r="E41" s="21"/>
      <c r="F41" s="114">
        <f t="shared" si="2"/>
        <v>0</v>
      </c>
      <c r="G41" s="112">
        <v>23.270733824443</v>
      </c>
      <c r="H41" s="113"/>
      <c r="I41" s="114">
        <f t="shared" si="3"/>
        <v>0</v>
      </c>
    </row>
    <row r="42" s="55" customFormat="1" customHeight="1" spans="1:9">
      <c r="A42" s="72" t="s">
        <v>56</v>
      </c>
      <c r="B42" s="109" t="s">
        <v>58</v>
      </c>
      <c r="C42" s="17">
        <v>860</v>
      </c>
      <c r="D42" s="112">
        <v>1.48065228702623</v>
      </c>
      <c r="E42" s="21"/>
      <c r="F42" s="114">
        <f t="shared" si="2"/>
        <v>0</v>
      </c>
      <c r="G42" s="112">
        <v>5.4462895844481</v>
      </c>
      <c r="H42" s="113"/>
      <c r="I42" s="114">
        <f t="shared" si="3"/>
        <v>0</v>
      </c>
    </row>
    <row r="43" s="55" customFormat="1" customHeight="1" spans="1:9">
      <c r="A43" s="72" t="s">
        <v>56</v>
      </c>
      <c r="B43" s="109" t="s">
        <v>59</v>
      </c>
      <c r="C43" s="17">
        <v>840</v>
      </c>
      <c r="D43" s="112">
        <v>3.91271290146001</v>
      </c>
      <c r="E43" s="21"/>
      <c r="F43" s="114">
        <f t="shared" si="2"/>
        <v>0</v>
      </c>
      <c r="G43" s="112">
        <v>19.4712545143433</v>
      </c>
      <c r="H43" s="113"/>
      <c r="I43" s="114">
        <f t="shared" si="3"/>
        <v>0</v>
      </c>
    </row>
    <row r="44" s="55" customFormat="1" customHeight="1" spans="1:9">
      <c r="A44" s="72" t="s">
        <v>56</v>
      </c>
      <c r="B44" s="109" t="s">
        <v>60</v>
      </c>
      <c r="C44" s="17">
        <v>920</v>
      </c>
      <c r="D44" s="112">
        <v>0</v>
      </c>
      <c r="E44" s="21"/>
      <c r="F44" s="114">
        <f t="shared" si="2"/>
        <v>0</v>
      </c>
      <c r="G44" s="112">
        <v>5.90783954923184</v>
      </c>
      <c r="H44" s="113"/>
      <c r="I44" s="114">
        <f t="shared" si="3"/>
        <v>0</v>
      </c>
    </row>
    <row r="45" s="55" customFormat="1" customHeight="1" spans="1:9">
      <c r="A45" s="72" t="s">
        <v>56</v>
      </c>
      <c r="B45" s="109" t="s">
        <v>61</v>
      </c>
      <c r="C45" s="17">
        <v>660</v>
      </c>
      <c r="D45" s="112">
        <v>5.18320610452137</v>
      </c>
      <c r="E45" s="21"/>
      <c r="F45" s="114">
        <f t="shared" si="2"/>
        <v>0</v>
      </c>
      <c r="G45" s="112">
        <v>17.0911951959418</v>
      </c>
      <c r="H45" s="113"/>
      <c r="I45" s="114">
        <f t="shared" si="3"/>
        <v>0</v>
      </c>
    </row>
    <row r="46" s="55" customFormat="1" customHeight="1" spans="1:9">
      <c r="A46" s="72" t="s">
        <v>56</v>
      </c>
      <c r="B46" s="109" t="s">
        <v>62</v>
      </c>
      <c r="C46" s="17">
        <v>830</v>
      </c>
      <c r="D46" s="112">
        <v>0.923099929567475</v>
      </c>
      <c r="E46" s="21"/>
      <c r="F46" s="114">
        <f t="shared" si="2"/>
        <v>0</v>
      </c>
      <c r="G46" s="112">
        <v>67.0773640819971</v>
      </c>
      <c r="H46" s="113"/>
      <c r="I46" s="114">
        <f t="shared" si="3"/>
        <v>0</v>
      </c>
    </row>
    <row r="47" s="55" customFormat="1" customHeight="1" spans="1:9">
      <c r="A47" s="72" t="s">
        <v>56</v>
      </c>
      <c r="B47" s="109" t="s">
        <v>63</v>
      </c>
      <c r="C47" s="17">
        <v>780</v>
      </c>
      <c r="D47" s="112">
        <v>0</v>
      </c>
      <c r="E47" s="21"/>
      <c r="F47" s="114">
        <f t="shared" si="2"/>
        <v>0</v>
      </c>
      <c r="G47" s="112">
        <v>71.5617835398359</v>
      </c>
      <c r="H47" s="113"/>
      <c r="I47" s="114">
        <f t="shared" si="3"/>
        <v>0</v>
      </c>
    </row>
    <row r="48" s="55" customFormat="1" customHeight="1" spans="1:9">
      <c r="A48" s="72" t="s">
        <v>56</v>
      </c>
      <c r="B48" s="111" t="s">
        <v>64</v>
      </c>
      <c r="C48" s="17">
        <v>410</v>
      </c>
      <c r="D48" s="112">
        <v>0</v>
      </c>
      <c r="E48" s="21"/>
      <c r="F48" s="114">
        <f t="shared" si="2"/>
        <v>0</v>
      </c>
      <c r="G48" s="112">
        <v>2.96007377414637</v>
      </c>
      <c r="H48" s="113"/>
      <c r="I48" s="114">
        <f t="shared" si="3"/>
        <v>0</v>
      </c>
    </row>
    <row r="49" s="55" customFormat="1" customHeight="1" spans="1:9">
      <c r="A49" s="72" t="s">
        <v>56</v>
      </c>
      <c r="B49" s="111" t="s">
        <v>65</v>
      </c>
      <c r="C49" s="17">
        <v>740</v>
      </c>
      <c r="D49" s="112">
        <v>0</v>
      </c>
      <c r="E49" s="21"/>
      <c r="F49" s="114">
        <f t="shared" si="2"/>
        <v>0</v>
      </c>
      <c r="G49" s="112">
        <v>3.98779169573149</v>
      </c>
      <c r="H49" s="113"/>
      <c r="I49" s="114">
        <f t="shared" si="3"/>
        <v>0</v>
      </c>
    </row>
    <row r="50" s="55" customFormat="1" customHeight="1" spans="1:9">
      <c r="A50" s="72" t="s">
        <v>56</v>
      </c>
      <c r="B50" s="111" t="s">
        <v>66</v>
      </c>
      <c r="C50" s="17">
        <v>780</v>
      </c>
      <c r="D50" s="112">
        <v>0</v>
      </c>
      <c r="E50" s="21"/>
      <c r="F50" s="114">
        <f t="shared" si="2"/>
        <v>0</v>
      </c>
      <c r="G50" s="112">
        <v>33.1823654681855</v>
      </c>
      <c r="H50" s="113"/>
      <c r="I50" s="114">
        <f t="shared" si="3"/>
        <v>0</v>
      </c>
    </row>
    <row r="51" s="55" customFormat="1" customHeight="1" spans="1:9">
      <c r="A51" s="72" t="s">
        <v>56</v>
      </c>
      <c r="B51" s="111" t="s">
        <v>67</v>
      </c>
      <c r="C51" s="17">
        <v>770</v>
      </c>
      <c r="D51" s="112">
        <v>0</v>
      </c>
      <c r="E51" s="21"/>
      <c r="F51" s="114">
        <f t="shared" si="2"/>
        <v>0</v>
      </c>
      <c r="G51" s="112">
        <v>5.67644916688693</v>
      </c>
      <c r="H51" s="113"/>
      <c r="I51" s="114">
        <f t="shared" si="3"/>
        <v>0</v>
      </c>
    </row>
    <row r="52" s="55" customFormat="1" customHeight="1" spans="1:9">
      <c r="A52" s="72" t="s">
        <v>56</v>
      </c>
      <c r="B52" s="111" t="s">
        <v>68</v>
      </c>
      <c r="C52" s="17">
        <v>730</v>
      </c>
      <c r="D52" s="112">
        <v>0</v>
      </c>
      <c r="E52" s="21"/>
      <c r="F52" s="114">
        <f t="shared" si="2"/>
        <v>0</v>
      </c>
      <c r="G52" s="112">
        <v>21.5143823584526</v>
      </c>
      <c r="H52" s="113"/>
      <c r="I52" s="114">
        <f t="shared" si="3"/>
        <v>0</v>
      </c>
    </row>
    <row r="53" s="55" customFormat="1" customHeight="1" spans="1:9">
      <c r="A53" s="72" t="s">
        <v>69</v>
      </c>
      <c r="B53" s="109" t="s">
        <v>70</v>
      </c>
      <c r="C53" s="17">
        <v>790</v>
      </c>
      <c r="D53" s="112">
        <v>0</v>
      </c>
      <c r="E53" s="21"/>
      <c r="F53" s="114">
        <f t="shared" si="2"/>
        <v>0</v>
      </c>
      <c r="G53" s="112">
        <v>5.61244757177025</v>
      </c>
      <c r="H53" s="113"/>
      <c r="I53" s="114">
        <f t="shared" si="3"/>
        <v>0</v>
      </c>
    </row>
    <row r="54" s="55" customFormat="1" customHeight="1" spans="1:9">
      <c r="A54" s="72" t="s">
        <v>69</v>
      </c>
      <c r="B54" s="111" t="s">
        <v>71</v>
      </c>
      <c r="C54" s="17">
        <v>850</v>
      </c>
      <c r="D54" s="112">
        <v>0</v>
      </c>
      <c r="E54" s="21"/>
      <c r="F54" s="114">
        <f t="shared" si="2"/>
        <v>0</v>
      </c>
      <c r="G54" s="112">
        <v>3.87209650455904</v>
      </c>
      <c r="H54" s="113"/>
      <c r="I54" s="114">
        <f t="shared" si="3"/>
        <v>0</v>
      </c>
    </row>
    <row r="55" s="56" customFormat="1" ht="14.4" customHeight="1" spans="1:9">
      <c r="A55" s="83"/>
      <c r="B55" s="83" t="s">
        <v>72</v>
      </c>
      <c r="C55" s="83"/>
      <c r="D55" s="117"/>
      <c r="E55" s="116"/>
      <c r="F55" s="118">
        <f>SUM(F4:F54)</f>
        <v>0</v>
      </c>
      <c r="G55" s="117"/>
      <c r="H55" s="116"/>
      <c r="I55" s="118">
        <f>SUM(I4:I54)</f>
        <v>0</v>
      </c>
    </row>
    <row r="56" s="56" customFormat="1" ht="14.4" customHeight="1" spans="1:9">
      <c r="A56" s="83"/>
      <c r="B56" s="83" t="s">
        <v>73</v>
      </c>
      <c r="C56" s="85">
        <f>F55+I55</f>
        <v>0</v>
      </c>
      <c r="D56" s="85"/>
      <c r="E56" s="85"/>
      <c r="F56" s="85"/>
      <c r="G56" s="85"/>
      <c r="H56" s="85"/>
      <c r="I56" s="85"/>
    </row>
    <row r="57" s="55" customFormat="1" ht="220" customHeight="1" spans="1:9">
      <c r="A57" s="91" t="s">
        <v>74</v>
      </c>
      <c r="B57" s="91"/>
      <c r="C57" s="91"/>
      <c r="D57" s="91"/>
      <c r="E57" s="91"/>
      <c r="F57" s="93"/>
      <c r="G57" s="91"/>
      <c r="H57" s="91"/>
      <c r="I57" s="93"/>
    </row>
    <row r="58" s="55" customFormat="1" customHeight="1" spans="1:9">
      <c r="B58" s="94"/>
      <c r="C58" s="94"/>
      <c r="D58" s="119"/>
      <c r="E58" s="120"/>
      <c r="F58" s="121"/>
      <c r="G58" s="119"/>
      <c r="H58" s="120"/>
      <c r="I58" s="121"/>
    </row>
    <row r="59" s="55" customFormat="1" customHeight="1" spans="1:9">
      <c r="B59" s="94"/>
      <c r="C59" s="94"/>
      <c r="D59" s="119"/>
      <c r="E59" s="120"/>
      <c r="F59" s="121"/>
      <c r="G59" s="119"/>
      <c r="H59" s="120"/>
      <c r="I59" s="121"/>
    </row>
    <row r="60" s="55" customFormat="1" customHeight="1" spans="1:9">
      <c r="D60" s="119"/>
      <c r="E60" s="120"/>
      <c r="F60" s="121"/>
      <c r="G60" s="119"/>
      <c r="H60" s="120"/>
      <c r="I60" s="121"/>
    </row>
    <row r="61" s="55" customFormat="1" customHeight="1" spans="1:9">
      <c r="D61" s="119"/>
      <c r="E61" s="120"/>
      <c r="F61" s="121"/>
      <c r="G61" s="119"/>
      <c r="H61" s="120"/>
      <c r="I61" s="121"/>
    </row>
    <row r="62" s="55" customFormat="1" customHeight="1" spans="1:9">
      <c r="D62" s="119"/>
      <c r="E62" s="120"/>
      <c r="F62" s="121"/>
      <c r="G62" s="119"/>
      <c r="H62" s="120"/>
      <c r="I62" s="121"/>
    </row>
    <row r="63" s="101" customFormat="1" ht="14.4" customHeight="1" spans="1:9">
      <c r="B63" s="122"/>
      <c r="C63" s="122"/>
      <c r="D63" s="119"/>
      <c r="E63" s="123"/>
      <c r="F63" s="124"/>
      <c r="G63" s="125"/>
      <c r="H63" s="123"/>
      <c r="I63" s="124"/>
    </row>
  </sheetData>
  <autoFilter xmlns:etc="http://www.wps.cn/officeDocument/2017/etCustomData" ref="A3:J63" etc:filterBottomFollowUsedRange="0">
    <extLst/>
  </autoFilter>
  <mergeCells count="4">
    <mergeCell ref="A1:I1"/>
    <mergeCell ref="A2:I2"/>
    <mergeCell ref="C56:I56"/>
    <mergeCell ref="A57:I57"/>
  </mergeCells>
  <conditionalFormatting sqref="B6">
    <cfRule type="duplicateValues" dxfId="0" priority="4"/>
  </conditionalFormatting>
  <conditionalFormatting sqref="B7">
    <cfRule type="duplicateValues" dxfId="0" priority="1"/>
  </conditionalFormatting>
  <conditionalFormatting sqref="B18">
    <cfRule type="duplicateValues" dxfId="0" priority="14"/>
  </conditionalFormatting>
  <conditionalFormatting sqref="E18">
    <cfRule type="duplicateValues" dxfId="0" priority="12"/>
  </conditionalFormatting>
  <conditionalFormatting sqref="B22">
    <cfRule type="duplicateValues" dxfId="0" priority="13"/>
  </conditionalFormatting>
  <conditionalFormatting sqref="B29">
    <cfRule type="duplicateValues" dxfId="0" priority="5"/>
  </conditionalFormatting>
  <conditionalFormatting sqref="B4:B5">
    <cfRule type="duplicateValues" dxfId="0" priority="8"/>
  </conditionalFormatting>
  <conditionalFormatting sqref="B31:B40">
    <cfRule type="duplicateValues" dxfId="0" priority="6"/>
  </conditionalFormatting>
  <conditionalFormatting sqref="E4:E6">
    <cfRule type="duplicateValues" dxfId="0" priority="7"/>
  </conditionalFormatting>
  <conditionalFormatting sqref="B8:B10 B12:B17">
    <cfRule type="duplicateValues" dxfId="0" priority="10"/>
  </conditionalFormatting>
  <conditionalFormatting sqref="B19:B21 B23:B28 B63:C63">
    <cfRule type="duplicateValues" dxfId="0" priority="15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8"/>
  <sheetViews>
    <sheetView workbookViewId="0">
      <pane ySplit="3" topLeftCell="A40" activePane="bottomLeft" state="frozen"/>
      <selection/>
      <selection pane="bottomLeft" activeCell="A45" sqref="A45:I45"/>
    </sheetView>
  </sheetViews>
  <sheetFormatPr defaultColWidth="10" defaultRowHeight="14.25"/>
  <cols>
    <col min="1" max="1" width="10" style="55"/>
    <col min="2" max="2" width="21.75" style="55" customWidth="1"/>
    <col min="3" max="3" width="15.875" style="55" customWidth="1"/>
    <col min="4" max="4" width="16.25" style="102" customWidth="1"/>
    <col min="5" max="5" width="16.25" style="103" customWidth="1"/>
    <col min="6" max="6" width="16.25" style="104" customWidth="1"/>
    <col min="7" max="7" width="14.8583333333333" style="102" customWidth="1"/>
    <col min="8" max="8" width="14.8583333333333" style="103" customWidth="1"/>
    <col min="9" max="9" width="14.8583333333333" style="104" customWidth="1"/>
    <col min="10" max="12" width="22.9166666666667" style="1" customWidth="1"/>
    <col min="13" max="16384" width="10" style="1"/>
  </cols>
  <sheetData>
    <row r="1" s="54" customFormat="1" ht="39" customHeight="1" spans="1:9">
      <c r="A1" s="105" t="s">
        <v>75</v>
      </c>
      <c r="B1" s="63"/>
      <c r="C1" s="63"/>
      <c r="D1" s="64"/>
      <c r="E1" s="63"/>
      <c r="F1" s="65"/>
      <c r="G1" s="64"/>
      <c r="H1" s="63"/>
      <c r="I1" s="65"/>
    </row>
    <row r="2" s="54" customFormat="1" ht="22" customHeight="1" spans="1:9">
      <c r="A2" s="63" t="s">
        <v>1</v>
      </c>
      <c r="B2" s="63"/>
      <c r="C2" s="63"/>
      <c r="D2" s="64"/>
      <c r="E2" s="63"/>
      <c r="F2" s="65"/>
      <c r="G2" s="64"/>
      <c r="H2" s="63"/>
      <c r="I2" s="65"/>
    </row>
    <row r="3" s="100" customFormat="1" ht="27" customHeight="1" spans="1:9">
      <c r="A3" s="66" t="s">
        <v>2</v>
      </c>
      <c r="B3" s="66" t="s">
        <v>3</v>
      </c>
      <c r="C3" s="66" t="s">
        <v>4</v>
      </c>
      <c r="D3" s="70" t="s">
        <v>5</v>
      </c>
      <c r="E3" s="68" t="s">
        <v>6</v>
      </c>
      <c r="F3" s="69" t="s">
        <v>7</v>
      </c>
      <c r="G3" s="71" t="s">
        <v>8</v>
      </c>
      <c r="H3" s="68" t="s">
        <v>6</v>
      </c>
      <c r="I3" s="69" t="s">
        <v>7</v>
      </c>
    </row>
    <row r="4" s="56" customFormat="1" ht="14.4" customHeight="1" spans="1:9">
      <c r="A4" s="79" t="s">
        <v>76</v>
      </c>
      <c r="B4" s="79" t="s">
        <v>77</v>
      </c>
      <c r="C4" s="17">
        <v>880</v>
      </c>
      <c r="D4" s="106">
        <v>2.28164040963735</v>
      </c>
      <c r="E4" s="21"/>
      <c r="F4" s="22">
        <f>E4*D4</f>
        <v>0</v>
      </c>
      <c r="G4" s="106">
        <v>73.032728599814</v>
      </c>
      <c r="H4" s="21"/>
      <c r="I4" s="22">
        <f>H4*G4</f>
        <v>0</v>
      </c>
    </row>
    <row r="5" s="100" customFormat="1" ht="14.4" customHeight="1" spans="1:9">
      <c r="A5" s="79" t="s">
        <v>76</v>
      </c>
      <c r="B5" s="79" t="s">
        <v>78</v>
      </c>
      <c r="C5" s="17">
        <v>720</v>
      </c>
      <c r="D5" s="106">
        <v>1.06680090726003</v>
      </c>
      <c r="E5" s="21"/>
      <c r="F5" s="22">
        <f t="shared" ref="F5:F42" si="0">E5*D5</f>
        <v>0</v>
      </c>
      <c r="G5" s="106">
        <v>85.0749760457933</v>
      </c>
      <c r="H5" s="21"/>
      <c r="I5" s="22">
        <f t="shared" ref="I5:I42" si="1">H5*G5</f>
        <v>0</v>
      </c>
    </row>
    <row r="6" s="100" customFormat="1" ht="14.4" customHeight="1" spans="1:9">
      <c r="A6" s="79" t="s">
        <v>76</v>
      </c>
      <c r="B6" s="79" t="s">
        <v>79</v>
      </c>
      <c r="C6" s="17">
        <v>860</v>
      </c>
      <c r="D6" s="106">
        <v>2.62706379824434</v>
      </c>
      <c r="E6" s="21"/>
      <c r="F6" s="22">
        <f t="shared" si="0"/>
        <v>0</v>
      </c>
      <c r="G6" s="106">
        <v>0</v>
      </c>
      <c r="H6" s="21"/>
      <c r="I6" s="22">
        <f t="shared" si="1"/>
        <v>0</v>
      </c>
    </row>
    <row r="7" s="100" customFormat="1" ht="14.4" customHeight="1" spans="1:9">
      <c r="A7" s="79" t="s">
        <v>76</v>
      </c>
      <c r="B7" s="79" t="s">
        <v>80</v>
      </c>
      <c r="C7" s="17">
        <v>956</v>
      </c>
      <c r="D7" s="106">
        <v>0.00887521553460926</v>
      </c>
      <c r="E7" s="21"/>
      <c r="F7" s="22">
        <f t="shared" si="0"/>
        <v>0</v>
      </c>
      <c r="G7" s="106">
        <v>0</v>
      </c>
      <c r="H7" s="21"/>
      <c r="I7" s="22">
        <f t="shared" si="1"/>
        <v>0</v>
      </c>
    </row>
    <row r="8" s="56" customFormat="1" ht="14.4" customHeight="1" spans="1:9">
      <c r="A8" s="79" t="s">
        <v>76</v>
      </c>
      <c r="B8" s="79" t="s">
        <v>81</v>
      </c>
      <c r="C8" s="17">
        <v>794</v>
      </c>
      <c r="D8" s="106">
        <v>2.07396036612749</v>
      </c>
      <c r="E8" s="21"/>
      <c r="F8" s="22">
        <f t="shared" si="0"/>
        <v>0</v>
      </c>
      <c r="G8" s="106">
        <v>0</v>
      </c>
      <c r="H8" s="21"/>
      <c r="I8" s="22">
        <f t="shared" si="1"/>
        <v>0</v>
      </c>
    </row>
    <row r="9" s="56" customFormat="1" ht="14.4" customHeight="1" spans="1:9">
      <c r="A9" s="79" t="s">
        <v>76</v>
      </c>
      <c r="B9" s="79" t="s">
        <v>82</v>
      </c>
      <c r="C9" s="17">
        <v>800</v>
      </c>
      <c r="D9" s="106">
        <v>2.58659281540652</v>
      </c>
      <c r="E9" s="21"/>
      <c r="F9" s="22">
        <f t="shared" si="0"/>
        <v>0</v>
      </c>
      <c r="G9" s="106">
        <v>33.0779282974887</v>
      </c>
      <c r="H9" s="21"/>
      <c r="I9" s="22">
        <f t="shared" si="1"/>
        <v>0</v>
      </c>
    </row>
    <row r="10" s="100" customFormat="1" ht="14.4" customHeight="1" spans="1:9">
      <c r="A10" s="79" t="s">
        <v>76</v>
      </c>
      <c r="B10" s="79" t="s">
        <v>83</v>
      </c>
      <c r="C10" s="17">
        <v>750</v>
      </c>
      <c r="D10" s="106">
        <v>0</v>
      </c>
      <c r="E10" s="21"/>
      <c r="F10" s="22">
        <f t="shared" si="0"/>
        <v>0</v>
      </c>
      <c r="G10" s="106">
        <v>9.67043484651025</v>
      </c>
      <c r="H10" s="21"/>
      <c r="I10" s="22">
        <f t="shared" si="1"/>
        <v>0</v>
      </c>
    </row>
    <row r="11" s="56" customFormat="1" ht="14.4" customHeight="1" spans="1:9">
      <c r="A11" s="79" t="s">
        <v>76</v>
      </c>
      <c r="B11" s="79" t="s">
        <v>84</v>
      </c>
      <c r="C11" s="17">
        <v>620</v>
      </c>
      <c r="D11" s="106">
        <v>2.77190731576916</v>
      </c>
      <c r="E11" s="21"/>
      <c r="F11" s="22">
        <f t="shared" si="0"/>
        <v>0</v>
      </c>
      <c r="G11" s="106">
        <v>0</v>
      </c>
      <c r="H11" s="21"/>
      <c r="I11" s="22">
        <f t="shared" si="1"/>
        <v>0</v>
      </c>
    </row>
    <row r="12" s="100" customFormat="1" ht="14.4" customHeight="1" spans="1:9">
      <c r="A12" s="79" t="s">
        <v>76</v>
      </c>
      <c r="B12" s="79" t="s">
        <v>85</v>
      </c>
      <c r="C12" s="17">
        <v>884</v>
      </c>
      <c r="D12" s="106">
        <v>0</v>
      </c>
      <c r="E12" s="107"/>
      <c r="F12" s="22">
        <f t="shared" si="0"/>
        <v>0</v>
      </c>
      <c r="G12" s="106">
        <v>2.15135224558928</v>
      </c>
      <c r="I12" s="22">
        <f t="shared" si="1"/>
        <v>0</v>
      </c>
    </row>
    <row r="13" s="100" customFormat="1" ht="14.4" customHeight="1" spans="1:9">
      <c r="A13" s="79" t="s">
        <v>76</v>
      </c>
      <c r="B13" s="79" t="s">
        <v>86</v>
      </c>
      <c r="C13" s="17">
        <v>956</v>
      </c>
      <c r="D13" s="106">
        <v>0.954263174281187</v>
      </c>
      <c r="E13" s="108"/>
      <c r="F13" s="22">
        <f t="shared" si="0"/>
        <v>0</v>
      </c>
      <c r="G13" s="106">
        <v>4.50434938812489</v>
      </c>
      <c r="H13" s="21"/>
      <c r="I13" s="22">
        <f t="shared" si="1"/>
        <v>0</v>
      </c>
    </row>
    <row r="14" s="56" customFormat="1" ht="14.4" customHeight="1" spans="1:9">
      <c r="A14" s="79" t="s">
        <v>87</v>
      </c>
      <c r="B14" s="79" t="s">
        <v>88</v>
      </c>
      <c r="C14" s="17">
        <v>1430</v>
      </c>
      <c r="D14" s="106">
        <v>64.2753759275044</v>
      </c>
      <c r="E14" s="21"/>
      <c r="F14" s="22">
        <f t="shared" si="0"/>
        <v>0</v>
      </c>
      <c r="G14" s="106">
        <v>28.5128724351071</v>
      </c>
      <c r="H14" s="21"/>
      <c r="I14" s="22">
        <f t="shared" si="1"/>
        <v>0</v>
      </c>
    </row>
    <row r="15" s="56" customFormat="1" ht="14.4" customHeight="1" spans="1:9">
      <c r="A15" s="79" t="s">
        <v>87</v>
      </c>
      <c r="B15" s="79" t="s">
        <v>89</v>
      </c>
      <c r="C15" s="17">
        <v>1450</v>
      </c>
      <c r="D15" s="106">
        <v>0</v>
      </c>
      <c r="E15" s="21"/>
      <c r="F15" s="22">
        <f t="shared" si="0"/>
        <v>0</v>
      </c>
      <c r="G15" s="106">
        <v>32.7218546502402</v>
      </c>
      <c r="H15" s="21"/>
      <c r="I15" s="22">
        <f t="shared" si="1"/>
        <v>0</v>
      </c>
    </row>
    <row r="16" s="56" customFormat="1" ht="14.4" customHeight="1" spans="1:9">
      <c r="A16" s="79" t="s">
        <v>87</v>
      </c>
      <c r="B16" s="79" t="s">
        <v>90</v>
      </c>
      <c r="C16" s="17">
        <v>1576</v>
      </c>
      <c r="D16" s="106">
        <v>1.13602758842999</v>
      </c>
      <c r="E16" s="21"/>
      <c r="F16" s="22">
        <f t="shared" si="0"/>
        <v>0</v>
      </c>
      <c r="G16" s="106">
        <v>0</v>
      </c>
      <c r="H16" s="21"/>
      <c r="I16" s="22">
        <f t="shared" si="1"/>
        <v>0</v>
      </c>
    </row>
    <row r="17" s="56" customFormat="1" ht="14.4" customHeight="1" spans="1:9">
      <c r="A17" s="79" t="s">
        <v>87</v>
      </c>
      <c r="B17" s="79" t="s">
        <v>91</v>
      </c>
      <c r="C17" s="17">
        <v>1780</v>
      </c>
      <c r="D17" s="106">
        <v>3.31578052373002</v>
      </c>
      <c r="E17" s="21"/>
      <c r="F17" s="22">
        <f t="shared" si="0"/>
        <v>0</v>
      </c>
      <c r="G17" s="106">
        <v>0</v>
      </c>
      <c r="H17" s="21"/>
      <c r="I17" s="22">
        <f t="shared" si="1"/>
        <v>0</v>
      </c>
    </row>
    <row r="18" s="56" customFormat="1" ht="14.4" customHeight="1" spans="1:9">
      <c r="A18" s="79" t="s">
        <v>92</v>
      </c>
      <c r="B18" s="79" t="s">
        <v>93</v>
      </c>
      <c r="C18" s="17">
        <v>1160</v>
      </c>
      <c r="D18" s="106">
        <v>6.51511821964596</v>
      </c>
      <c r="E18" s="21"/>
      <c r="F18" s="22">
        <f t="shared" si="0"/>
        <v>0</v>
      </c>
      <c r="G18" s="106">
        <v>0</v>
      </c>
      <c r="H18" s="21"/>
      <c r="I18" s="22">
        <f t="shared" si="1"/>
        <v>0</v>
      </c>
    </row>
    <row r="19" s="56" customFormat="1" ht="14.4" customHeight="1" spans="1:9">
      <c r="A19" s="79" t="s">
        <v>92</v>
      </c>
      <c r="B19" s="79" t="s">
        <v>94</v>
      </c>
      <c r="C19" s="17">
        <v>1280</v>
      </c>
      <c r="D19" s="106">
        <v>1.95254741761404</v>
      </c>
      <c r="E19" s="21"/>
      <c r="F19" s="22">
        <f t="shared" si="0"/>
        <v>0</v>
      </c>
      <c r="G19" s="106">
        <v>0</v>
      </c>
      <c r="H19" s="21"/>
      <c r="I19" s="22">
        <f t="shared" si="1"/>
        <v>0</v>
      </c>
    </row>
    <row r="20" s="56" customFormat="1" ht="14.4" customHeight="1" spans="1:9">
      <c r="A20" s="79" t="s">
        <v>92</v>
      </c>
      <c r="B20" s="79" t="s">
        <v>95</v>
      </c>
      <c r="C20" s="17">
        <v>1270</v>
      </c>
      <c r="D20" s="106">
        <v>18.8452776575679</v>
      </c>
      <c r="E20" s="21"/>
      <c r="F20" s="22">
        <f t="shared" si="0"/>
        <v>0</v>
      </c>
      <c r="G20" s="106">
        <v>27.3427640190242</v>
      </c>
      <c r="H20" s="21"/>
      <c r="I20" s="22">
        <f t="shared" si="1"/>
        <v>0</v>
      </c>
    </row>
    <row r="21" s="56" customFormat="1" ht="14.4" customHeight="1" spans="1:9">
      <c r="A21" s="79" t="s">
        <v>96</v>
      </c>
      <c r="B21" s="79" t="s">
        <v>97</v>
      </c>
      <c r="C21" s="17">
        <v>754</v>
      </c>
      <c r="D21" s="106">
        <v>0.0710017242768741</v>
      </c>
      <c r="E21" s="21"/>
      <c r="F21" s="22">
        <f t="shared" si="0"/>
        <v>0</v>
      </c>
      <c r="G21" s="106">
        <v>3.8908944903727</v>
      </c>
      <c r="H21" s="21"/>
      <c r="I21" s="22">
        <f t="shared" si="1"/>
        <v>0</v>
      </c>
    </row>
    <row r="22" s="56" customFormat="1" ht="14.4" customHeight="1" spans="1:9">
      <c r="A22" s="79" t="s">
        <v>96</v>
      </c>
      <c r="B22" s="79" t="s">
        <v>98</v>
      </c>
      <c r="C22" s="17">
        <v>1200</v>
      </c>
      <c r="D22" s="106">
        <v>1.27803103698373</v>
      </c>
      <c r="E22" s="21"/>
      <c r="F22" s="22">
        <f t="shared" si="0"/>
        <v>0</v>
      </c>
      <c r="G22" s="106">
        <v>13.8510163719326</v>
      </c>
      <c r="H22" s="21"/>
      <c r="I22" s="22">
        <f t="shared" si="1"/>
        <v>0</v>
      </c>
    </row>
    <row r="23" s="56" customFormat="1" ht="14.4" customHeight="1" spans="1:9">
      <c r="A23" s="79" t="s">
        <v>96</v>
      </c>
      <c r="B23" s="79" t="s">
        <v>99</v>
      </c>
      <c r="C23" s="17">
        <v>910</v>
      </c>
      <c r="D23" s="106">
        <v>2.1556123490459</v>
      </c>
      <c r="E23" s="21"/>
      <c r="F23" s="22">
        <f t="shared" si="0"/>
        <v>0</v>
      </c>
      <c r="G23" s="106">
        <v>62.6444663208646</v>
      </c>
      <c r="H23" s="21"/>
      <c r="I23" s="22">
        <f t="shared" si="1"/>
        <v>0</v>
      </c>
    </row>
    <row r="24" s="56" customFormat="1" ht="14.4" customHeight="1" spans="1:9">
      <c r="A24" s="79" t="s">
        <v>96</v>
      </c>
      <c r="B24" s="79" t="s">
        <v>100</v>
      </c>
      <c r="C24" s="17">
        <v>710</v>
      </c>
      <c r="D24" s="106">
        <v>0</v>
      </c>
      <c r="E24" s="21"/>
      <c r="F24" s="22">
        <f t="shared" si="0"/>
        <v>0</v>
      </c>
      <c r="G24" s="106">
        <v>15.2653707195279</v>
      </c>
      <c r="H24" s="21"/>
      <c r="I24" s="22">
        <f t="shared" si="1"/>
        <v>0</v>
      </c>
    </row>
    <row r="25" s="56" customFormat="1" ht="14.4" customHeight="1" spans="1:9">
      <c r="A25" s="79" t="s">
        <v>96</v>
      </c>
      <c r="B25" s="79" t="s">
        <v>101</v>
      </c>
      <c r="C25" s="17">
        <v>840</v>
      </c>
      <c r="D25" s="106">
        <v>20.2571469448136</v>
      </c>
      <c r="E25" s="21"/>
      <c r="F25" s="22">
        <f t="shared" si="0"/>
        <v>0</v>
      </c>
      <c r="G25" s="106">
        <v>0</v>
      </c>
      <c r="H25" s="21"/>
      <c r="I25" s="22">
        <f t="shared" si="1"/>
        <v>0</v>
      </c>
    </row>
    <row r="26" s="56" customFormat="1" ht="14.4" customHeight="1" spans="1:9">
      <c r="A26" s="79" t="s">
        <v>96</v>
      </c>
      <c r="B26" s="109" t="s">
        <v>102</v>
      </c>
      <c r="C26" s="17">
        <v>640</v>
      </c>
      <c r="D26" s="106">
        <v>7.74877317895665</v>
      </c>
      <c r="E26" s="21"/>
      <c r="F26" s="22">
        <f t="shared" si="0"/>
        <v>0</v>
      </c>
      <c r="G26" s="106">
        <v>15.1141370468182</v>
      </c>
      <c r="H26" s="21"/>
      <c r="I26" s="22">
        <f t="shared" si="1"/>
        <v>0</v>
      </c>
    </row>
    <row r="27" s="56" customFormat="1" ht="14.4" customHeight="1" spans="1:9">
      <c r="A27" s="79" t="s">
        <v>96</v>
      </c>
      <c r="B27" s="79" t="s">
        <v>103</v>
      </c>
      <c r="C27" s="17">
        <v>871</v>
      </c>
      <c r="D27" s="106">
        <v>0.153363724438048</v>
      </c>
      <c r="E27" s="21"/>
      <c r="F27" s="22">
        <f t="shared" si="0"/>
        <v>0</v>
      </c>
      <c r="G27" s="106">
        <v>0</v>
      </c>
      <c r="H27" s="21"/>
      <c r="I27" s="22">
        <f t="shared" si="1"/>
        <v>0</v>
      </c>
    </row>
    <row r="28" s="55" customFormat="1" ht="14.4" customHeight="1" spans="1:9">
      <c r="A28" s="79" t="s">
        <v>104</v>
      </c>
      <c r="B28" s="79" t="s">
        <v>105</v>
      </c>
      <c r="C28" s="17">
        <v>3040</v>
      </c>
      <c r="D28" s="106">
        <v>0</v>
      </c>
      <c r="E28" s="21"/>
      <c r="F28" s="22">
        <f t="shared" si="0"/>
        <v>0</v>
      </c>
      <c r="G28" s="106">
        <v>65.6723348526519</v>
      </c>
      <c r="H28" s="21"/>
      <c r="I28" s="22">
        <f t="shared" si="1"/>
        <v>0</v>
      </c>
    </row>
    <row r="29" s="55" customFormat="1" ht="14.4" customHeight="1" spans="1:9">
      <c r="A29" s="79" t="s">
        <v>104</v>
      </c>
      <c r="B29" s="79" t="s">
        <v>106</v>
      </c>
      <c r="C29" s="17">
        <v>2850</v>
      </c>
      <c r="D29" s="106">
        <v>0</v>
      </c>
      <c r="E29" s="21"/>
      <c r="F29" s="22">
        <f t="shared" si="0"/>
        <v>0</v>
      </c>
      <c r="G29" s="106">
        <v>10.5160653826478</v>
      </c>
      <c r="H29" s="21"/>
      <c r="I29" s="22">
        <f t="shared" si="1"/>
        <v>0</v>
      </c>
    </row>
    <row r="30" s="55" customFormat="1" ht="14.4" customHeight="1" spans="1:9">
      <c r="A30" s="79" t="s">
        <v>104</v>
      </c>
      <c r="B30" s="79" t="s">
        <v>107</v>
      </c>
      <c r="C30" s="17">
        <v>3438</v>
      </c>
      <c r="D30" s="106">
        <v>0</v>
      </c>
      <c r="E30" s="21"/>
      <c r="F30" s="22">
        <f t="shared" si="0"/>
        <v>0</v>
      </c>
      <c r="G30" s="106">
        <v>4.27075371525398</v>
      </c>
      <c r="H30" s="21"/>
      <c r="I30" s="22">
        <f t="shared" si="1"/>
        <v>0</v>
      </c>
    </row>
    <row r="31" s="55" customFormat="1" ht="14.4" customHeight="1" spans="1:9">
      <c r="A31" s="79" t="s">
        <v>104</v>
      </c>
      <c r="B31" s="79" t="s">
        <v>108</v>
      </c>
      <c r="C31" s="17">
        <v>3100</v>
      </c>
      <c r="D31" s="106">
        <v>0</v>
      </c>
      <c r="E31" s="21"/>
      <c r="F31" s="22">
        <f t="shared" si="0"/>
        <v>0</v>
      </c>
      <c r="G31" s="106">
        <v>22.3797434920707</v>
      </c>
      <c r="H31" s="21"/>
      <c r="I31" s="22">
        <f t="shared" si="1"/>
        <v>0</v>
      </c>
    </row>
    <row r="32" s="55" customFormat="1" ht="14.4" customHeight="1" spans="1:9">
      <c r="A32" s="79" t="s">
        <v>104</v>
      </c>
      <c r="B32" s="79" t="s">
        <v>109</v>
      </c>
      <c r="C32" s="17">
        <v>2460</v>
      </c>
      <c r="D32" s="106">
        <v>0</v>
      </c>
      <c r="E32" s="21"/>
      <c r="F32" s="22">
        <f t="shared" si="0"/>
        <v>0</v>
      </c>
      <c r="G32" s="106">
        <v>11.4298575740912</v>
      </c>
      <c r="H32" s="21"/>
      <c r="I32" s="22">
        <f t="shared" si="1"/>
        <v>0</v>
      </c>
    </row>
    <row r="33" s="55" customFormat="1" ht="14.4" customHeight="1" spans="1:9">
      <c r="A33" s="79" t="s">
        <v>104</v>
      </c>
      <c r="B33" s="110" t="s">
        <v>110</v>
      </c>
      <c r="C33" s="17">
        <v>3037</v>
      </c>
      <c r="D33" s="106">
        <v>0</v>
      </c>
      <c r="E33" s="21"/>
      <c r="F33" s="22">
        <f t="shared" si="0"/>
        <v>0</v>
      </c>
      <c r="G33" s="106">
        <v>33.7116186866598</v>
      </c>
      <c r="H33" s="21"/>
      <c r="I33" s="22">
        <f t="shared" si="1"/>
        <v>0</v>
      </c>
    </row>
    <row r="34" s="55" customFormat="1" ht="14.4" customHeight="1" spans="1:9">
      <c r="A34" s="79" t="s">
        <v>111</v>
      </c>
      <c r="B34" s="79" t="s">
        <v>112</v>
      </c>
      <c r="C34" s="17">
        <v>1130</v>
      </c>
      <c r="D34" s="106">
        <v>0</v>
      </c>
      <c r="E34" s="21"/>
      <c r="F34" s="22">
        <f t="shared" si="0"/>
        <v>0</v>
      </c>
      <c r="G34" s="106">
        <v>57.2273897671605</v>
      </c>
      <c r="H34" s="21"/>
      <c r="I34" s="22">
        <f t="shared" si="1"/>
        <v>0</v>
      </c>
    </row>
    <row r="35" s="55" customFormat="1" ht="14.4" customHeight="1" spans="1:9">
      <c r="A35" s="79" t="s">
        <v>111</v>
      </c>
      <c r="B35" s="79" t="s">
        <v>113</v>
      </c>
      <c r="C35" s="17">
        <v>1180</v>
      </c>
      <c r="D35" s="106">
        <v>0</v>
      </c>
      <c r="E35" s="21"/>
      <c r="F35" s="22">
        <f t="shared" si="0"/>
        <v>0</v>
      </c>
      <c r="G35" s="106">
        <v>14.0583414068211</v>
      </c>
      <c r="H35" s="21"/>
      <c r="I35" s="22">
        <f t="shared" si="1"/>
        <v>0</v>
      </c>
    </row>
    <row r="36" s="55" customFormat="1" ht="14.4" customHeight="1" spans="1:9">
      <c r="A36" s="79" t="s">
        <v>111</v>
      </c>
      <c r="B36" s="79" t="s">
        <v>114</v>
      </c>
      <c r="C36" s="17">
        <v>1214</v>
      </c>
      <c r="D36" s="106">
        <v>0</v>
      </c>
      <c r="E36" s="21"/>
      <c r="F36" s="22">
        <f t="shared" si="0"/>
        <v>0</v>
      </c>
      <c r="G36" s="106">
        <v>2.3963081943445</v>
      </c>
      <c r="H36" s="21"/>
      <c r="I36" s="22">
        <f t="shared" si="1"/>
        <v>0</v>
      </c>
    </row>
    <row r="37" s="55" customFormat="1" ht="14.4" customHeight="1" spans="1:9">
      <c r="A37" s="79" t="s">
        <v>115</v>
      </c>
      <c r="B37" s="79" t="s">
        <v>116</v>
      </c>
      <c r="C37" s="17">
        <v>1610</v>
      </c>
      <c r="D37" s="106">
        <v>0</v>
      </c>
      <c r="E37" s="21"/>
      <c r="F37" s="22">
        <f t="shared" si="0"/>
        <v>0</v>
      </c>
      <c r="G37" s="106">
        <v>28.1252030205554</v>
      </c>
      <c r="H37" s="21"/>
      <c r="I37" s="22">
        <f t="shared" si="1"/>
        <v>0</v>
      </c>
    </row>
    <row r="38" s="55" customFormat="1" ht="14.4" customHeight="1" spans="1:9">
      <c r="A38" s="79" t="s">
        <v>115</v>
      </c>
      <c r="B38" s="79" t="s">
        <v>117</v>
      </c>
      <c r="C38" s="17">
        <v>2090</v>
      </c>
      <c r="D38" s="106">
        <v>0</v>
      </c>
      <c r="E38" s="21"/>
      <c r="F38" s="22">
        <f t="shared" si="0"/>
        <v>0</v>
      </c>
      <c r="G38" s="106">
        <v>32.3398653736306</v>
      </c>
      <c r="H38" s="21"/>
      <c r="I38" s="22">
        <f t="shared" si="1"/>
        <v>0</v>
      </c>
    </row>
    <row r="39" s="55" customFormat="1" ht="14.4" customHeight="1" spans="1:9">
      <c r="A39" s="79" t="s">
        <v>118</v>
      </c>
      <c r="B39" s="79" t="s">
        <v>119</v>
      </c>
      <c r="C39" s="17">
        <v>1420</v>
      </c>
      <c r="D39" s="106">
        <v>0</v>
      </c>
      <c r="E39" s="21"/>
      <c r="F39" s="22">
        <f t="shared" si="0"/>
        <v>0</v>
      </c>
      <c r="G39" s="106">
        <v>46.3215249182326</v>
      </c>
      <c r="H39" s="21"/>
      <c r="I39" s="22">
        <f t="shared" si="1"/>
        <v>0</v>
      </c>
    </row>
    <row r="40" s="55" customFormat="1" ht="14.4" customHeight="1" spans="1:9">
      <c r="A40" s="79" t="s">
        <v>118</v>
      </c>
      <c r="B40" s="79" t="s">
        <v>120</v>
      </c>
      <c r="C40" s="17">
        <v>1540</v>
      </c>
      <c r="D40" s="106">
        <v>0</v>
      </c>
      <c r="E40" s="21"/>
      <c r="F40" s="22">
        <f t="shared" si="0"/>
        <v>0</v>
      </c>
      <c r="G40" s="106">
        <v>4.75427545757949</v>
      </c>
      <c r="H40" s="21"/>
      <c r="I40" s="22">
        <f t="shared" si="1"/>
        <v>0</v>
      </c>
    </row>
    <row r="41" s="55" customFormat="1" ht="14.4" customHeight="1" spans="1:9">
      <c r="A41" s="79" t="s">
        <v>118</v>
      </c>
      <c r="B41" s="79" t="s">
        <v>121</v>
      </c>
      <c r="C41" s="17">
        <v>1916</v>
      </c>
      <c r="D41" s="106">
        <v>0</v>
      </c>
      <c r="E41" s="21"/>
      <c r="F41" s="22">
        <f t="shared" si="0"/>
        <v>0</v>
      </c>
      <c r="G41" s="106">
        <v>20.5691995230104</v>
      </c>
      <c r="H41" s="21"/>
      <c r="I41" s="22">
        <f t="shared" si="1"/>
        <v>0</v>
      </c>
    </row>
    <row r="42" s="55" customFormat="1" ht="14.4" customHeight="1" spans="1:9">
      <c r="A42" s="111" t="s">
        <v>122</v>
      </c>
      <c r="B42" s="111" t="s">
        <v>123</v>
      </c>
      <c r="C42" s="17">
        <v>920</v>
      </c>
      <c r="D42" s="106">
        <v>0</v>
      </c>
      <c r="E42" s="21"/>
      <c r="F42" s="22">
        <f t="shared" si="0"/>
        <v>0</v>
      </c>
      <c r="G42" s="106">
        <v>97.2972128628144</v>
      </c>
      <c r="H42" s="21"/>
      <c r="I42" s="22">
        <f t="shared" si="1"/>
        <v>0</v>
      </c>
    </row>
    <row r="43" s="101" customFormat="1" ht="14.4" customHeight="1" spans="1:9">
      <c r="A43" s="83"/>
      <c r="B43" s="83" t="s">
        <v>72</v>
      </c>
      <c r="C43" s="83"/>
      <c r="D43" s="86"/>
      <c r="E43" s="87"/>
      <c r="F43" s="85">
        <f>SUM(F4:F42)</f>
        <v>0</v>
      </c>
      <c r="G43" s="86"/>
      <c r="H43" s="87"/>
      <c r="I43" s="85">
        <f>SUM(I4:I42)</f>
        <v>0</v>
      </c>
    </row>
    <row r="44" s="101" customFormat="1" ht="14.4" customHeight="1" spans="1:9">
      <c r="A44" s="83"/>
      <c r="B44" s="83" t="s">
        <v>73</v>
      </c>
      <c r="C44" s="85">
        <f>F43+I43</f>
        <v>0</v>
      </c>
      <c r="D44" s="85"/>
      <c r="E44" s="85"/>
      <c r="F44" s="85"/>
      <c r="G44" s="85"/>
      <c r="H44" s="85"/>
      <c r="I44" s="85"/>
    </row>
    <row r="45" s="101" customFormat="1" ht="218" customHeight="1" spans="1:9">
      <c r="A45" s="91" t="s">
        <v>124</v>
      </c>
      <c r="B45" s="91"/>
      <c r="C45" s="91"/>
      <c r="D45" s="91"/>
      <c r="E45" s="91"/>
      <c r="F45" s="93"/>
      <c r="G45" s="91"/>
      <c r="H45" s="91"/>
      <c r="I45" s="93"/>
    </row>
    <row r="46" s="101" customFormat="1" ht="203" customHeight="1" spans="1:9">
      <c r="A46" s="55"/>
      <c r="B46" s="94"/>
      <c r="C46" s="94"/>
      <c r="D46" s="102"/>
      <c r="E46" s="103"/>
      <c r="F46" s="104"/>
      <c r="G46" s="102"/>
      <c r="H46" s="103"/>
      <c r="I46" s="104"/>
    </row>
    <row r="47" s="101" customFormat="1" ht="203" customHeight="1" spans="1:9">
      <c r="A47" s="55"/>
      <c r="B47" s="94"/>
      <c r="C47" s="94"/>
      <c r="D47" s="102"/>
      <c r="E47" s="103"/>
      <c r="F47" s="104"/>
      <c r="G47" s="102"/>
      <c r="H47" s="103"/>
      <c r="I47" s="104"/>
    </row>
    <row r="48" s="101" customFormat="1" ht="203" customHeight="1" spans="1:9">
      <c r="A48" s="55"/>
      <c r="B48" s="55"/>
      <c r="C48" s="55"/>
      <c r="D48" s="102"/>
      <c r="E48" s="103"/>
      <c r="F48" s="104"/>
      <c r="G48" s="102"/>
      <c r="H48" s="103"/>
      <c r="I48" s="104"/>
    </row>
    <row r="49" s="101" customFormat="1" ht="203" customHeight="1" spans="1:9">
      <c r="A49" s="55"/>
      <c r="B49" s="55"/>
      <c r="C49" s="55"/>
      <c r="D49" s="102"/>
      <c r="E49" s="103"/>
      <c r="F49" s="104"/>
      <c r="G49" s="102"/>
      <c r="H49" s="103"/>
      <c r="I49" s="104"/>
    </row>
    <row r="50" s="56" customFormat="1" ht="203" customHeight="1" spans="1:9">
      <c r="A50" s="55"/>
      <c r="B50" s="55"/>
      <c r="C50" s="55"/>
      <c r="D50" s="102"/>
      <c r="E50" s="103"/>
      <c r="F50" s="104"/>
      <c r="G50" s="102"/>
      <c r="H50" s="103"/>
      <c r="I50" s="104"/>
    </row>
    <row r="51" s="1" customFormat="1" ht="203" customHeight="1" spans="1:9">
      <c r="A51" s="55"/>
      <c r="B51" s="55"/>
      <c r="C51" s="55"/>
      <c r="D51" s="102"/>
      <c r="E51" s="103"/>
      <c r="F51" s="104"/>
      <c r="G51" s="102"/>
      <c r="H51" s="103"/>
      <c r="I51" s="104"/>
    </row>
    <row r="52" s="1" customFormat="1" customHeight="1" spans="1:9">
      <c r="A52" s="55"/>
      <c r="B52" s="55"/>
      <c r="C52" s="55"/>
      <c r="D52" s="102"/>
      <c r="E52" s="103"/>
      <c r="F52" s="104"/>
      <c r="G52" s="102"/>
      <c r="H52" s="103"/>
      <c r="I52" s="104"/>
    </row>
    <row r="53" s="1" customFormat="1" customHeight="1" spans="1:9">
      <c r="A53" s="55"/>
      <c r="B53" s="55"/>
      <c r="C53" s="55"/>
      <c r="D53" s="102"/>
      <c r="E53" s="103"/>
      <c r="F53" s="104"/>
      <c r="G53" s="102"/>
      <c r="H53" s="103"/>
      <c r="I53" s="104"/>
    </row>
    <row r="54" s="1" customFormat="1" customHeight="1" spans="1:9">
      <c r="A54" s="55"/>
      <c r="B54" s="55"/>
      <c r="C54" s="55"/>
      <c r="D54" s="102"/>
      <c r="E54" s="103"/>
      <c r="F54" s="104"/>
      <c r="G54" s="102"/>
      <c r="H54" s="103"/>
      <c r="I54" s="104"/>
    </row>
    <row r="55" s="1" customFormat="1" customHeight="1" spans="1:9">
      <c r="A55" s="55"/>
      <c r="B55" s="55"/>
      <c r="C55" s="55"/>
      <c r="D55" s="102"/>
      <c r="E55" s="103"/>
      <c r="F55" s="104"/>
      <c r="G55" s="102"/>
      <c r="H55" s="103"/>
      <c r="I55" s="104"/>
    </row>
    <row r="56" s="1" customFormat="1" customHeight="1" spans="1:9">
      <c r="A56" s="55"/>
      <c r="B56" s="55"/>
      <c r="C56" s="55"/>
      <c r="D56" s="102"/>
      <c r="E56" s="103"/>
      <c r="F56" s="104"/>
      <c r="G56" s="102"/>
      <c r="H56" s="103"/>
      <c r="I56" s="104"/>
    </row>
    <row r="58" s="1" customFormat="1" spans="1:9">
      <c r="A58" s="55"/>
      <c r="B58" s="55"/>
      <c r="C58" s="55"/>
      <c r="D58" s="102"/>
      <c r="E58" s="103"/>
      <c r="F58" s="104"/>
      <c r="G58" s="102"/>
      <c r="H58" s="103"/>
      <c r="I58" s="104"/>
    </row>
  </sheetData>
  <mergeCells count="4">
    <mergeCell ref="A1:I1"/>
    <mergeCell ref="A2:I2"/>
    <mergeCell ref="C44:I44"/>
    <mergeCell ref="A45:I45"/>
  </mergeCells>
  <conditionalFormatting sqref="B22">
    <cfRule type="duplicateValues" dxfId="0" priority="1"/>
  </conditionalFormatting>
  <conditionalFormatting sqref="B26">
    <cfRule type="duplicateValues" dxfId="0" priority="11"/>
  </conditionalFormatting>
  <conditionalFormatting sqref="B42">
    <cfRule type="duplicateValues" dxfId="0" priority="5"/>
  </conditionalFormatting>
  <conditionalFormatting sqref="E42:F42">
    <cfRule type="duplicateValues" dxfId="0" priority="2"/>
  </conditionalFormatting>
  <conditionalFormatting sqref="B14:B17 B20">
    <cfRule type="duplicateValues" dxfId="0" priority="10"/>
  </conditionalFormatting>
  <conditionalFormatting sqref="B21 B23:B25 B27">
    <cfRule type="duplicateValues" dxfId="0" priority="9"/>
  </conditionalFormatting>
  <conditionalFormatting sqref="B28:B34 B36">
    <cfRule type="duplicateValues" dxfId="0" priority="6"/>
  </conditionalFormatting>
  <conditionalFormatting sqref="B35 B37:B41">
    <cfRule type="duplicateValues" dxfId="0" priority="7"/>
  </conditionalFormatting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59"/>
  <sheetViews>
    <sheetView topLeftCell="A33" workbookViewId="0">
      <selection activeCell="A51" sqref="A51:L51"/>
    </sheetView>
  </sheetViews>
  <sheetFormatPr defaultColWidth="10" defaultRowHeight="14.25"/>
  <cols>
    <col min="1" max="1" width="8.89166666666667" style="57" customWidth="1"/>
    <col min="2" max="2" width="17.375" style="57" customWidth="1"/>
    <col min="3" max="3" width="14.875" style="57" customWidth="1"/>
    <col min="4" max="4" width="14.875" style="58" customWidth="1"/>
    <col min="5" max="5" width="14.875" style="57" customWidth="1"/>
    <col min="6" max="6" width="14.875" style="59" customWidth="1"/>
    <col min="7" max="7" width="13.25" style="60" customWidth="1"/>
    <col min="8" max="8" width="13.25" style="61" customWidth="1"/>
    <col min="9" max="9" width="13.625" style="62" customWidth="1"/>
    <col min="10" max="10" width="17.125" style="60" customWidth="1"/>
    <col min="11" max="11" width="12.375" style="61" customWidth="1"/>
    <col min="12" max="12" width="12.625" style="62" customWidth="1"/>
    <col min="13" max="256" width="19.725" style="1" customWidth="1"/>
    <col min="257" max="257" width="19.725" style="1"/>
    <col min="258" max="16384" width="10" style="1"/>
  </cols>
  <sheetData>
    <row r="1" s="54" customFormat="1" ht="24" customHeight="1" spans="1:12">
      <c r="A1" s="63" t="s">
        <v>125</v>
      </c>
      <c r="B1" s="63"/>
      <c r="C1" s="63"/>
      <c r="D1" s="64"/>
      <c r="E1" s="63"/>
      <c r="F1" s="65"/>
      <c r="G1" s="64"/>
      <c r="H1" s="63"/>
      <c r="I1" s="65"/>
      <c r="J1" s="64"/>
      <c r="K1" s="63"/>
      <c r="L1" s="65"/>
    </row>
    <row r="2" s="54" customFormat="1" ht="22" customHeight="1" spans="1:12">
      <c r="A2" s="63" t="s">
        <v>1</v>
      </c>
      <c r="B2" s="63"/>
      <c r="C2" s="63"/>
      <c r="D2" s="64"/>
      <c r="E2" s="63"/>
      <c r="F2" s="65"/>
      <c r="G2" s="64"/>
      <c r="H2" s="63"/>
      <c r="I2" s="65"/>
      <c r="J2" s="64"/>
      <c r="K2" s="63"/>
      <c r="L2" s="65"/>
    </row>
    <row r="3" s="1" customFormat="1" ht="33" customHeight="1" spans="1:12">
      <c r="A3" s="66" t="s">
        <v>2</v>
      </c>
      <c r="B3" s="66" t="s">
        <v>3</v>
      </c>
      <c r="C3" s="66" t="s">
        <v>4</v>
      </c>
      <c r="D3" s="67" t="s">
        <v>126</v>
      </c>
      <c r="E3" s="68" t="s">
        <v>6</v>
      </c>
      <c r="F3" s="69" t="s">
        <v>7</v>
      </c>
      <c r="G3" s="70" t="s">
        <v>127</v>
      </c>
      <c r="H3" s="68" t="s">
        <v>6</v>
      </c>
      <c r="I3" s="69" t="s">
        <v>7</v>
      </c>
      <c r="J3" s="71" t="s">
        <v>8</v>
      </c>
      <c r="K3" s="68" t="s">
        <v>6</v>
      </c>
      <c r="L3" s="69" t="s">
        <v>7</v>
      </c>
    </row>
    <row r="4" s="55" customFormat="1" ht="15" customHeight="1" spans="1:12">
      <c r="A4" s="72" t="s">
        <v>128</v>
      </c>
      <c r="B4" s="72" t="s">
        <v>129</v>
      </c>
      <c r="C4" s="17">
        <v>90</v>
      </c>
      <c r="D4" s="73">
        <v>3.07351318730799</v>
      </c>
      <c r="E4" s="17"/>
      <c r="F4" s="74">
        <f>E4*D4</f>
        <v>0</v>
      </c>
      <c r="G4" s="75">
        <v>0</v>
      </c>
      <c r="H4" s="76"/>
      <c r="I4" s="77">
        <f>H4*G4</f>
        <v>0</v>
      </c>
      <c r="J4" s="75">
        <v>0</v>
      </c>
      <c r="K4" s="76"/>
      <c r="L4" s="77">
        <f>K4*J4</f>
        <v>0</v>
      </c>
    </row>
    <row r="5" s="55" customFormat="1" ht="15" customHeight="1" spans="1:12">
      <c r="A5" s="72" t="s">
        <v>128</v>
      </c>
      <c r="B5" s="72" t="s">
        <v>130</v>
      </c>
      <c r="C5" s="17">
        <v>130</v>
      </c>
      <c r="D5" s="73">
        <v>5.66979840074992</v>
      </c>
      <c r="E5" s="17"/>
      <c r="F5" s="74">
        <f t="shared" ref="F5:F48" si="0">E5*D5</f>
        <v>0</v>
      </c>
      <c r="G5" s="75">
        <v>0</v>
      </c>
      <c r="H5" s="21"/>
      <c r="I5" s="77">
        <f t="shared" ref="I5:I48" si="1">H5*G5</f>
        <v>0</v>
      </c>
      <c r="J5" s="75">
        <v>0</v>
      </c>
      <c r="K5" s="21"/>
      <c r="L5" s="77">
        <f t="shared" ref="L5:L48" si="2">K5*J5</f>
        <v>0</v>
      </c>
    </row>
    <row r="6" s="55" customFormat="1" ht="15" customHeight="1" spans="1:12">
      <c r="A6" s="72" t="s">
        <v>128</v>
      </c>
      <c r="B6" s="72" t="s">
        <v>131</v>
      </c>
      <c r="C6" s="17">
        <v>460</v>
      </c>
      <c r="D6" s="73">
        <v>9.61332431505408</v>
      </c>
      <c r="E6" s="17"/>
      <c r="F6" s="74">
        <f t="shared" si="0"/>
        <v>0</v>
      </c>
      <c r="G6" s="75">
        <v>20.6211995393306</v>
      </c>
      <c r="H6" s="21"/>
      <c r="I6" s="77">
        <f t="shared" si="1"/>
        <v>0</v>
      </c>
      <c r="J6" s="75">
        <v>51.6621974106463</v>
      </c>
      <c r="K6" s="21"/>
      <c r="L6" s="77">
        <f t="shared" si="2"/>
        <v>0</v>
      </c>
    </row>
    <row r="7" s="55" customFormat="1" customHeight="1" spans="1:12">
      <c r="A7" s="72" t="s">
        <v>128</v>
      </c>
      <c r="B7" s="72" t="s">
        <v>132</v>
      </c>
      <c r="C7" s="17">
        <v>210</v>
      </c>
      <c r="D7" s="73">
        <v>13.6495452306221</v>
      </c>
      <c r="E7" s="17"/>
      <c r="F7" s="74">
        <f t="shared" si="0"/>
        <v>0</v>
      </c>
      <c r="G7" s="75">
        <v>17.8948112528981</v>
      </c>
      <c r="H7" s="21"/>
      <c r="I7" s="77">
        <f t="shared" si="1"/>
        <v>0</v>
      </c>
      <c r="J7" s="75">
        <v>5.9643869655975</v>
      </c>
      <c r="K7" s="21"/>
      <c r="L7" s="77">
        <f t="shared" si="2"/>
        <v>0</v>
      </c>
    </row>
    <row r="8" s="55" customFormat="1" customHeight="1" spans="1:12">
      <c r="A8" s="72" t="s">
        <v>128</v>
      </c>
      <c r="B8" s="72" t="s">
        <v>133</v>
      </c>
      <c r="C8" s="17">
        <v>240</v>
      </c>
      <c r="D8" s="73">
        <v>6.31563775673696</v>
      </c>
      <c r="E8" s="17"/>
      <c r="F8" s="74">
        <f t="shared" si="0"/>
        <v>0</v>
      </c>
      <c r="G8" s="75">
        <v>0.841681613850228</v>
      </c>
      <c r="H8" s="21"/>
      <c r="I8" s="77">
        <f t="shared" si="1"/>
        <v>0</v>
      </c>
      <c r="J8" s="75">
        <v>35.2752615195544</v>
      </c>
      <c r="K8" s="21"/>
      <c r="L8" s="77">
        <f t="shared" si="2"/>
        <v>0</v>
      </c>
    </row>
    <row r="9" s="55" customFormat="1" customHeight="1" spans="1:12">
      <c r="A9" s="72" t="s">
        <v>128</v>
      </c>
      <c r="B9" s="72" t="s">
        <v>134</v>
      </c>
      <c r="C9" s="17">
        <v>570</v>
      </c>
      <c r="D9" s="73">
        <v>9.38860082534309</v>
      </c>
      <c r="E9" s="17"/>
      <c r="F9" s="74">
        <f t="shared" si="0"/>
        <v>0</v>
      </c>
      <c r="G9" s="75">
        <v>12.992153381896</v>
      </c>
      <c r="H9" s="21"/>
      <c r="I9" s="77">
        <f t="shared" si="1"/>
        <v>0</v>
      </c>
      <c r="J9" s="75">
        <v>0</v>
      </c>
      <c r="K9" s="21"/>
      <c r="L9" s="77">
        <f t="shared" si="2"/>
        <v>0</v>
      </c>
    </row>
    <row r="10" s="55" customFormat="1" customHeight="1" spans="1:12">
      <c r="A10" s="72" t="s">
        <v>128</v>
      </c>
      <c r="B10" s="72" t="s">
        <v>135</v>
      </c>
      <c r="C10" s="17">
        <v>274</v>
      </c>
      <c r="D10" s="73">
        <v>2.97064099005963</v>
      </c>
      <c r="E10" s="17"/>
      <c r="F10" s="74">
        <f t="shared" si="0"/>
        <v>0</v>
      </c>
      <c r="G10" s="75">
        <v>2.15371471779323</v>
      </c>
      <c r="H10" s="21"/>
      <c r="I10" s="77">
        <f t="shared" si="1"/>
        <v>0</v>
      </c>
      <c r="J10" s="75">
        <v>1.78238459403578</v>
      </c>
      <c r="K10" s="21"/>
      <c r="L10" s="77">
        <f t="shared" si="2"/>
        <v>0</v>
      </c>
    </row>
    <row r="11" s="55" customFormat="1" customHeight="1" spans="1:12">
      <c r="A11" s="72" t="s">
        <v>128</v>
      </c>
      <c r="B11" s="72" t="s">
        <v>136</v>
      </c>
      <c r="C11" s="17">
        <v>310</v>
      </c>
      <c r="D11" s="73">
        <v>3.88411309450297</v>
      </c>
      <c r="E11" s="17"/>
      <c r="F11" s="74">
        <f t="shared" si="0"/>
        <v>0</v>
      </c>
      <c r="G11" s="75">
        <v>8.81565219735288</v>
      </c>
      <c r="H11" s="21"/>
      <c r="I11" s="77">
        <f t="shared" si="1"/>
        <v>0</v>
      </c>
      <c r="J11" s="75">
        <v>39.3103821977187</v>
      </c>
      <c r="K11" s="21"/>
      <c r="L11" s="77">
        <f t="shared" si="2"/>
        <v>0</v>
      </c>
    </row>
    <row r="12" s="55" customFormat="1" customHeight="1" spans="1:12">
      <c r="A12" s="72" t="s">
        <v>128</v>
      </c>
      <c r="B12" s="72" t="s">
        <v>137</v>
      </c>
      <c r="C12" s="17">
        <v>270</v>
      </c>
      <c r="D12" s="73">
        <v>2.77259825738899</v>
      </c>
      <c r="E12" s="17"/>
      <c r="F12" s="74">
        <f t="shared" si="0"/>
        <v>0</v>
      </c>
      <c r="G12" s="75">
        <v>0</v>
      </c>
      <c r="H12" s="21"/>
      <c r="I12" s="77">
        <f t="shared" si="1"/>
        <v>0</v>
      </c>
      <c r="J12" s="75">
        <v>46.0696906875081</v>
      </c>
      <c r="K12" s="78"/>
      <c r="L12" s="77">
        <f t="shared" si="2"/>
        <v>0</v>
      </c>
    </row>
    <row r="13" s="55" customFormat="1" customHeight="1" spans="1:12">
      <c r="A13" s="72" t="s">
        <v>128</v>
      </c>
      <c r="B13" s="72" t="s">
        <v>138</v>
      </c>
      <c r="C13" s="17">
        <v>170</v>
      </c>
      <c r="D13" s="73">
        <v>1.30928251043369</v>
      </c>
      <c r="E13" s="17"/>
      <c r="F13" s="74">
        <f t="shared" si="0"/>
        <v>0</v>
      </c>
      <c r="G13" s="75">
        <v>3.83157675847506</v>
      </c>
      <c r="H13" s="21"/>
      <c r="I13" s="77">
        <f t="shared" si="1"/>
        <v>0</v>
      </c>
      <c r="J13" s="75">
        <v>30.8468059695581</v>
      </c>
      <c r="K13" s="21"/>
      <c r="L13" s="77">
        <f t="shared" si="2"/>
        <v>0</v>
      </c>
    </row>
    <row r="14" s="55" customFormat="1" customHeight="1" spans="1:12">
      <c r="A14" s="72" t="s">
        <v>128</v>
      </c>
      <c r="B14" s="72" t="s">
        <v>139</v>
      </c>
      <c r="C14" s="17">
        <v>630</v>
      </c>
      <c r="D14" s="73">
        <v>2.1201574769796</v>
      </c>
      <c r="E14" s="17"/>
      <c r="F14" s="74">
        <f t="shared" si="0"/>
        <v>0</v>
      </c>
      <c r="G14" s="75">
        <v>8.70452821957658</v>
      </c>
      <c r="H14" s="21"/>
      <c r="I14" s="77">
        <f t="shared" si="1"/>
        <v>0</v>
      </c>
      <c r="J14" s="75">
        <v>0</v>
      </c>
      <c r="K14" s="21"/>
      <c r="L14" s="77">
        <f t="shared" si="2"/>
        <v>0</v>
      </c>
    </row>
    <row r="15" s="55" customFormat="1" customHeight="1" spans="1:12">
      <c r="A15" s="72" t="s">
        <v>128</v>
      </c>
      <c r="B15" s="72" t="s">
        <v>140</v>
      </c>
      <c r="C15" s="17">
        <v>438</v>
      </c>
      <c r="D15" s="73">
        <v>0.264056976894189</v>
      </c>
      <c r="E15" s="17"/>
      <c r="F15" s="74">
        <f t="shared" si="0"/>
        <v>0</v>
      </c>
      <c r="G15" s="75">
        <v>1.59534423540239</v>
      </c>
      <c r="H15" s="21"/>
      <c r="I15" s="77">
        <f t="shared" si="1"/>
        <v>0</v>
      </c>
      <c r="J15" s="75">
        <v>1.35329200658272</v>
      </c>
      <c r="K15" s="21"/>
      <c r="L15" s="77">
        <f t="shared" si="2"/>
        <v>0</v>
      </c>
    </row>
    <row r="16" s="55" customFormat="1" customHeight="1" spans="1:12">
      <c r="A16" s="72" t="s">
        <v>128</v>
      </c>
      <c r="B16" s="72" t="s">
        <v>141</v>
      </c>
      <c r="C16" s="17">
        <v>360</v>
      </c>
      <c r="D16" s="73">
        <v>14.0976169132895</v>
      </c>
      <c r="E16" s="17"/>
      <c r="F16" s="74">
        <f t="shared" si="0"/>
        <v>0</v>
      </c>
      <c r="G16" s="75">
        <v>0</v>
      </c>
      <c r="H16" s="21"/>
      <c r="I16" s="77">
        <f t="shared" si="1"/>
        <v>0</v>
      </c>
      <c r="J16" s="75">
        <v>0</v>
      </c>
      <c r="K16" s="21"/>
      <c r="L16" s="77">
        <f t="shared" si="2"/>
        <v>0</v>
      </c>
    </row>
    <row r="17" s="55" customFormat="1" customHeight="1" spans="1:25">
      <c r="A17" s="72" t="s">
        <v>128</v>
      </c>
      <c r="B17" s="72" t="s">
        <v>142</v>
      </c>
      <c r="C17" s="17">
        <v>163</v>
      </c>
      <c r="D17" s="73">
        <v>4.19300474559898</v>
      </c>
      <c r="E17" s="17"/>
      <c r="F17" s="74">
        <f t="shared" si="0"/>
        <v>0</v>
      </c>
      <c r="G17" s="75">
        <v>0.721205618142255</v>
      </c>
      <c r="H17" s="21"/>
      <c r="I17" s="77">
        <f t="shared" si="1"/>
        <v>0</v>
      </c>
      <c r="J17" s="75">
        <v>7.07232603114937</v>
      </c>
      <c r="K17" s="21"/>
      <c r="L17" s="77">
        <f t="shared" si="2"/>
        <v>0</v>
      </c>
    </row>
    <row r="18" s="55" customFormat="1" customHeight="1" spans="1:25">
      <c r="A18" s="72" t="s">
        <v>128</v>
      </c>
      <c r="B18" s="72" t="s">
        <v>143</v>
      </c>
      <c r="C18" s="17">
        <v>320</v>
      </c>
      <c r="D18" s="73">
        <v>0</v>
      </c>
      <c r="E18" s="17"/>
      <c r="F18" s="74">
        <f t="shared" si="0"/>
        <v>0</v>
      </c>
      <c r="G18" s="75">
        <v>0</v>
      </c>
      <c r="H18" s="21"/>
      <c r="I18" s="77">
        <f t="shared" si="1"/>
        <v>0</v>
      </c>
      <c r="J18" s="75">
        <v>30.0304298159935</v>
      </c>
      <c r="K18" s="22"/>
      <c r="L18" s="77">
        <f t="shared" si="2"/>
        <v>0</v>
      </c>
    </row>
    <row r="19" s="55" customFormat="1" ht="14.75" customHeight="1" spans="1:25">
      <c r="A19" s="79" t="s">
        <v>144</v>
      </c>
      <c r="B19" s="79" t="s">
        <v>145</v>
      </c>
      <c r="C19" s="17">
        <v>500</v>
      </c>
      <c r="D19" s="73">
        <v>3.14282814374272</v>
      </c>
      <c r="E19" s="17"/>
      <c r="F19" s="74">
        <f t="shared" si="0"/>
        <v>0</v>
      </c>
      <c r="G19" s="75">
        <v>1.68006251548928</v>
      </c>
      <c r="H19" s="80"/>
      <c r="I19" s="77">
        <f t="shared" si="1"/>
        <v>0</v>
      </c>
      <c r="J19" s="75">
        <v>90.6260048261914</v>
      </c>
      <c r="K19" s="80"/>
      <c r="L19" s="77">
        <f t="shared" si="2"/>
        <v>0</v>
      </c>
    </row>
    <row r="20" s="55" customFormat="1" ht="14.75" customHeight="1" spans="1:25">
      <c r="A20" s="79" t="s">
        <v>144</v>
      </c>
      <c r="B20" s="79" t="s">
        <v>146</v>
      </c>
      <c r="C20" s="17">
        <v>600</v>
      </c>
      <c r="D20" s="73">
        <v>0.991313900756936</v>
      </c>
      <c r="E20" s="17"/>
      <c r="F20" s="74">
        <f t="shared" si="0"/>
        <v>0</v>
      </c>
      <c r="G20" s="75">
        <v>0.871388023750825</v>
      </c>
      <c r="H20" s="80"/>
      <c r="I20" s="77">
        <f t="shared" si="1"/>
        <v>0</v>
      </c>
      <c r="J20" s="75">
        <v>153.725170048567</v>
      </c>
      <c r="K20" s="80"/>
      <c r="L20" s="77">
        <f t="shared" si="2"/>
        <v>0</v>
      </c>
    </row>
    <row r="21" s="55" customFormat="1" ht="14.75" customHeight="1" spans="1:25">
      <c r="A21" s="79" t="s">
        <v>144</v>
      </c>
      <c r="B21" s="79" t="s">
        <v>147</v>
      </c>
      <c r="C21" s="17">
        <v>620</v>
      </c>
      <c r="D21" s="73">
        <v>1.32138512187467</v>
      </c>
      <c r="E21" s="17"/>
      <c r="F21" s="74">
        <f t="shared" si="0"/>
        <v>0</v>
      </c>
      <c r="G21" s="75">
        <v>0</v>
      </c>
      <c r="H21" s="80"/>
      <c r="I21" s="77">
        <f t="shared" si="1"/>
        <v>0</v>
      </c>
      <c r="J21" s="75">
        <v>0</v>
      </c>
      <c r="K21" s="80"/>
      <c r="L21" s="77">
        <f t="shared" si="2"/>
        <v>0</v>
      </c>
      <c r="M21" s="81"/>
    </row>
    <row r="22" s="55" customFormat="1" ht="14.75" customHeight="1" spans="1:25">
      <c r="A22" s="79" t="s">
        <v>144</v>
      </c>
      <c r="B22" s="79" t="s">
        <v>148</v>
      </c>
      <c r="C22" s="17">
        <v>490</v>
      </c>
      <c r="D22" s="73">
        <v>0.0440094961490316</v>
      </c>
      <c r="E22" s="17"/>
      <c r="F22" s="74">
        <f t="shared" si="0"/>
        <v>0</v>
      </c>
      <c r="G22" s="75">
        <v>0</v>
      </c>
      <c r="H22" s="80"/>
      <c r="I22" s="77">
        <f t="shared" si="1"/>
        <v>0</v>
      </c>
      <c r="J22" s="75">
        <v>0</v>
      </c>
      <c r="K22" s="80"/>
      <c r="L22" s="77">
        <f t="shared" si="2"/>
        <v>0</v>
      </c>
      <c r="M22" s="82"/>
    </row>
    <row r="23" s="55" customFormat="1" ht="14.75" customHeight="1" spans="1:25">
      <c r="A23" s="79" t="s">
        <v>144</v>
      </c>
      <c r="B23" s="79" t="s">
        <v>149</v>
      </c>
      <c r="C23" s="17">
        <v>347</v>
      </c>
      <c r="D23" s="73">
        <v>0.892292534421615</v>
      </c>
      <c r="E23" s="17"/>
      <c r="F23" s="74">
        <f t="shared" si="0"/>
        <v>0</v>
      </c>
      <c r="G23" s="75">
        <v>0</v>
      </c>
      <c r="H23" s="80"/>
      <c r="I23" s="77">
        <f t="shared" si="1"/>
        <v>0</v>
      </c>
      <c r="J23" s="75">
        <v>0</v>
      </c>
      <c r="K23" s="80"/>
      <c r="L23" s="77">
        <f t="shared" si="2"/>
        <v>0</v>
      </c>
      <c r="M23" s="81"/>
    </row>
    <row r="24" s="55" customFormat="1" ht="14.75" customHeight="1" spans="1:25">
      <c r="A24" s="79" t="s">
        <v>144</v>
      </c>
      <c r="B24" s="79" t="s">
        <v>150</v>
      </c>
      <c r="C24" s="17">
        <v>330</v>
      </c>
      <c r="D24" s="73">
        <v>1.18825639602385</v>
      </c>
      <c r="E24" s="17"/>
      <c r="F24" s="74">
        <f t="shared" si="0"/>
        <v>0</v>
      </c>
      <c r="G24" s="75">
        <v>2.21807860591119</v>
      </c>
      <c r="H24" s="80"/>
      <c r="I24" s="77">
        <f t="shared" si="1"/>
        <v>0</v>
      </c>
      <c r="J24" s="75">
        <v>0</v>
      </c>
      <c r="K24" s="80"/>
      <c r="L24" s="77">
        <f t="shared" si="2"/>
        <v>0</v>
      </c>
      <c r="M24" s="82"/>
    </row>
    <row r="25" s="55" customFormat="1" ht="14.75" customHeight="1" spans="1:25">
      <c r="A25" s="79" t="s">
        <v>144</v>
      </c>
      <c r="B25" s="79" t="s">
        <v>151</v>
      </c>
      <c r="C25" s="17">
        <v>300</v>
      </c>
      <c r="D25" s="73">
        <v>0</v>
      </c>
      <c r="E25" s="17"/>
      <c r="F25" s="74">
        <f t="shared" si="0"/>
        <v>0</v>
      </c>
      <c r="G25" s="75">
        <v>4.86524979927544</v>
      </c>
      <c r="H25" s="80"/>
      <c r="I25" s="77">
        <f t="shared" si="1"/>
        <v>0</v>
      </c>
      <c r="J25" s="75">
        <v>5.54024544646121</v>
      </c>
      <c r="K25" s="80"/>
      <c r="L25" s="77">
        <f t="shared" si="2"/>
        <v>0</v>
      </c>
      <c r="M25" s="82"/>
    </row>
    <row r="26" s="55" customFormat="1" ht="14.75" customHeight="1" spans="1:25">
      <c r="A26" s="79" t="s">
        <v>144</v>
      </c>
      <c r="B26" s="79" t="s">
        <v>152</v>
      </c>
      <c r="C26" s="17">
        <v>710</v>
      </c>
      <c r="D26" s="73">
        <v>0</v>
      </c>
      <c r="E26" s="17"/>
      <c r="F26" s="74">
        <f t="shared" si="0"/>
        <v>0</v>
      </c>
      <c r="G26" s="75">
        <v>0.737159060496278</v>
      </c>
      <c r="H26" s="80"/>
      <c r="I26" s="77">
        <f t="shared" si="1"/>
        <v>0</v>
      </c>
      <c r="J26" s="75">
        <v>0</v>
      </c>
      <c r="K26" s="80"/>
      <c r="L26" s="77">
        <f t="shared" si="2"/>
        <v>0</v>
      </c>
      <c r="M26" s="82"/>
      <c r="Y26" s="82"/>
    </row>
    <row r="27" s="55" customFormat="1" ht="14.75" customHeight="1" spans="1:25">
      <c r="A27" s="79" t="s">
        <v>144</v>
      </c>
      <c r="B27" s="79" t="s">
        <v>153</v>
      </c>
      <c r="C27" s="17">
        <v>700</v>
      </c>
      <c r="D27" s="73">
        <v>3.2038913196495</v>
      </c>
      <c r="E27" s="17"/>
      <c r="F27" s="74">
        <f t="shared" si="0"/>
        <v>0</v>
      </c>
      <c r="G27" s="75">
        <v>0.896143365334655</v>
      </c>
      <c r="H27" s="80"/>
      <c r="I27" s="77">
        <f t="shared" si="1"/>
        <v>0</v>
      </c>
      <c r="J27" s="75">
        <v>30.4358672992665</v>
      </c>
      <c r="K27" s="80"/>
      <c r="L27" s="77">
        <f t="shared" si="2"/>
        <v>0</v>
      </c>
      <c r="M27" s="82"/>
      <c r="Y27" s="82"/>
    </row>
    <row r="28" s="55" customFormat="1" ht="14.75" customHeight="1" spans="1:25">
      <c r="A28" s="79" t="s">
        <v>144</v>
      </c>
      <c r="B28" s="79" t="s">
        <v>154</v>
      </c>
      <c r="C28" s="17">
        <v>420</v>
      </c>
      <c r="D28" s="73">
        <v>6.72932702053786</v>
      </c>
      <c r="E28" s="17"/>
      <c r="F28" s="74">
        <f t="shared" si="0"/>
        <v>0</v>
      </c>
      <c r="G28" s="75">
        <v>3.75290978410867</v>
      </c>
      <c r="H28" s="80"/>
      <c r="I28" s="77">
        <f t="shared" si="1"/>
        <v>0</v>
      </c>
      <c r="J28" s="75">
        <v>1.74717699711655</v>
      </c>
      <c r="K28" s="80"/>
      <c r="L28" s="77">
        <f t="shared" si="2"/>
        <v>0</v>
      </c>
      <c r="M28" s="82"/>
      <c r="P28" s="81"/>
      <c r="Y28" s="82"/>
    </row>
    <row r="29" s="55" customFormat="1" ht="14.75" customHeight="1" spans="1:25">
      <c r="A29" s="79" t="s">
        <v>144</v>
      </c>
      <c r="B29" s="79" t="s">
        <v>155</v>
      </c>
      <c r="C29" s="17">
        <v>400</v>
      </c>
      <c r="D29" s="73">
        <v>0</v>
      </c>
      <c r="E29" s="17"/>
      <c r="F29" s="74">
        <f t="shared" si="0"/>
        <v>0</v>
      </c>
      <c r="G29" s="75">
        <v>0</v>
      </c>
      <c r="H29" s="80"/>
      <c r="I29" s="77">
        <f t="shared" si="1"/>
        <v>0</v>
      </c>
      <c r="J29" s="75">
        <v>0</v>
      </c>
      <c r="K29" s="80"/>
      <c r="L29" s="77">
        <f t="shared" si="2"/>
        <v>0</v>
      </c>
      <c r="M29" s="82"/>
      <c r="P29" s="81"/>
      <c r="Y29" s="81"/>
    </row>
    <row r="30" s="55" customFormat="1" ht="14.75" customHeight="1" spans="1:25">
      <c r="A30" s="79" t="s">
        <v>144</v>
      </c>
      <c r="B30" s="79" t="s">
        <v>156</v>
      </c>
      <c r="C30" s="17">
        <v>642</v>
      </c>
      <c r="D30" s="73">
        <v>0</v>
      </c>
      <c r="E30" s="17"/>
      <c r="F30" s="74">
        <f t="shared" si="0"/>
        <v>0</v>
      </c>
      <c r="G30" s="75">
        <v>1.70536797577497</v>
      </c>
      <c r="H30" s="80"/>
      <c r="I30" s="77">
        <f t="shared" si="1"/>
        <v>0</v>
      </c>
      <c r="J30" s="75">
        <v>7.26156686459021</v>
      </c>
      <c r="K30" s="80"/>
      <c r="L30" s="77">
        <f t="shared" si="2"/>
        <v>0</v>
      </c>
      <c r="P30" s="82"/>
    </row>
    <row r="31" s="55" customFormat="1" ht="14.75" customHeight="1" spans="1:25">
      <c r="A31" s="72" t="s">
        <v>157</v>
      </c>
      <c r="B31" s="72" t="s">
        <v>158</v>
      </c>
      <c r="C31" s="17">
        <v>337</v>
      </c>
      <c r="D31" s="73">
        <v>0</v>
      </c>
      <c r="E31" s="17"/>
      <c r="F31" s="74">
        <f t="shared" si="0"/>
        <v>0</v>
      </c>
      <c r="G31" s="75">
        <v>0.998465443881153</v>
      </c>
      <c r="H31" s="80"/>
      <c r="I31" s="77">
        <f t="shared" si="1"/>
        <v>0</v>
      </c>
      <c r="J31" s="75">
        <v>0</v>
      </c>
      <c r="K31" s="80"/>
      <c r="L31" s="77">
        <f t="shared" si="2"/>
        <v>0</v>
      </c>
    </row>
    <row r="32" s="55" customFormat="1" ht="14.75" customHeight="1" spans="1:25">
      <c r="A32" s="72" t="s">
        <v>157</v>
      </c>
      <c r="B32" s="72" t="s">
        <v>159</v>
      </c>
      <c r="C32" s="17">
        <v>210</v>
      </c>
      <c r="D32" s="73">
        <v>0.798772355104923</v>
      </c>
      <c r="E32" s="17"/>
      <c r="F32" s="74">
        <f t="shared" si="0"/>
        <v>0</v>
      </c>
      <c r="G32" s="75">
        <v>15.8159126785582</v>
      </c>
      <c r="H32" s="80"/>
      <c r="I32" s="77">
        <f t="shared" si="1"/>
        <v>0</v>
      </c>
      <c r="J32" s="75">
        <v>36.3534941752057</v>
      </c>
      <c r="K32" s="80"/>
      <c r="L32" s="77">
        <f t="shared" si="2"/>
        <v>0</v>
      </c>
    </row>
    <row r="33" s="55" customFormat="1" ht="14.75" customHeight="1" spans="1:13">
      <c r="A33" s="72" t="s">
        <v>157</v>
      </c>
      <c r="B33" s="72" t="s">
        <v>160</v>
      </c>
      <c r="C33" s="17">
        <v>510</v>
      </c>
      <c r="D33" s="73">
        <v>1.93971854276857</v>
      </c>
      <c r="E33" s="17"/>
      <c r="F33" s="74">
        <f t="shared" si="0"/>
        <v>0</v>
      </c>
      <c r="G33" s="75">
        <v>0</v>
      </c>
      <c r="H33" s="80"/>
      <c r="I33" s="77">
        <f t="shared" si="1"/>
        <v>0</v>
      </c>
      <c r="J33" s="75">
        <v>0</v>
      </c>
      <c r="K33" s="80"/>
      <c r="L33" s="77">
        <f t="shared" si="2"/>
        <v>0</v>
      </c>
    </row>
    <row r="34" s="55" customFormat="1" ht="14.75" customHeight="1" spans="1:13">
      <c r="A34" s="72" t="s">
        <v>157</v>
      </c>
      <c r="B34" s="72" t="s">
        <v>161</v>
      </c>
      <c r="C34" s="17">
        <v>120</v>
      </c>
      <c r="D34" s="73">
        <v>7.9437140549002</v>
      </c>
      <c r="E34" s="17"/>
      <c r="F34" s="74">
        <f t="shared" si="0"/>
        <v>0</v>
      </c>
      <c r="G34" s="75">
        <v>1.58599221747072</v>
      </c>
      <c r="H34" s="80"/>
      <c r="I34" s="77">
        <f t="shared" si="1"/>
        <v>0</v>
      </c>
      <c r="J34" s="75">
        <v>37.2683415764036</v>
      </c>
      <c r="K34" s="80"/>
      <c r="L34" s="77">
        <f t="shared" si="2"/>
        <v>0</v>
      </c>
    </row>
    <row r="35" s="55" customFormat="1" ht="14.75" customHeight="1" spans="1:13">
      <c r="A35" s="72" t="s">
        <v>157</v>
      </c>
      <c r="B35" s="72" t="s">
        <v>162</v>
      </c>
      <c r="C35" s="17">
        <v>280</v>
      </c>
      <c r="D35" s="73">
        <v>8.66216907953314</v>
      </c>
      <c r="E35" s="17"/>
      <c r="F35" s="74">
        <f t="shared" si="0"/>
        <v>0</v>
      </c>
      <c r="G35" s="75">
        <v>1.5315304659863</v>
      </c>
      <c r="H35" s="80"/>
      <c r="I35" s="77">
        <f t="shared" si="1"/>
        <v>0</v>
      </c>
      <c r="J35" s="75">
        <v>1.58434186136514</v>
      </c>
      <c r="K35" s="80"/>
      <c r="L35" s="77">
        <f t="shared" si="2"/>
        <v>0</v>
      </c>
    </row>
    <row r="36" s="55" customFormat="1" ht="14.75" customHeight="1" spans="1:13">
      <c r="A36" s="72" t="s">
        <v>157</v>
      </c>
      <c r="B36" s="72" t="s">
        <v>163</v>
      </c>
      <c r="C36" s="17">
        <v>230</v>
      </c>
      <c r="D36" s="73">
        <v>3.10486995331418</v>
      </c>
      <c r="E36" s="17"/>
      <c r="F36" s="74">
        <f t="shared" si="0"/>
        <v>0</v>
      </c>
      <c r="G36" s="75">
        <v>0</v>
      </c>
      <c r="H36" s="80"/>
      <c r="I36" s="77">
        <f t="shared" si="1"/>
        <v>0</v>
      </c>
      <c r="J36" s="75">
        <v>0</v>
      </c>
      <c r="K36" s="80"/>
      <c r="L36" s="77">
        <f t="shared" si="2"/>
        <v>0</v>
      </c>
    </row>
    <row r="37" s="55" customFormat="1" ht="14.75" customHeight="1" spans="1:13">
      <c r="A37" s="72" t="s">
        <v>157</v>
      </c>
      <c r="B37" s="72" t="s">
        <v>164</v>
      </c>
      <c r="C37" s="17">
        <v>480</v>
      </c>
      <c r="D37" s="73">
        <v>5.95888577857887</v>
      </c>
      <c r="E37" s="17"/>
      <c r="F37" s="74">
        <f t="shared" si="0"/>
        <v>0</v>
      </c>
      <c r="G37" s="75">
        <v>1.10023740372579</v>
      </c>
      <c r="H37" s="80"/>
      <c r="I37" s="77">
        <f t="shared" si="1"/>
        <v>0</v>
      </c>
      <c r="J37" s="75">
        <v>8.47182800868857</v>
      </c>
      <c r="K37" s="80"/>
      <c r="L37" s="77">
        <f t="shared" si="2"/>
        <v>0</v>
      </c>
    </row>
    <row r="38" s="55" customFormat="1" ht="14.75" customHeight="1" spans="1:13">
      <c r="A38" s="72" t="s">
        <v>157</v>
      </c>
      <c r="B38" s="72" t="s">
        <v>165</v>
      </c>
      <c r="C38" s="17">
        <v>278</v>
      </c>
      <c r="D38" s="73">
        <v>2.77369849479271</v>
      </c>
      <c r="E38" s="17"/>
      <c r="F38" s="74">
        <f t="shared" si="0"/>
        <v>0</v>
      </c>
      <c r="G38" s="75">
        <v>0</v>
      </c>
      <c r="H38" s="80"/>
      <c r="I38" s="77">
        <f t="shared" si="1"/>
        <v>0</v>
      </c>
      <c r="J38" s="75">
        <v>0</v>
      </c>
      <c r="K38" s="80"/>
      <c r="L38" s="77">
        <f t="shared" si="2"/>
        <v>0</v>
      </c>
    </row>
    <row r="39" s="55" customFormat="1" ht="14.75" customHeight="1" spans="1:13">
      <c r="A39" s="72" t="s">
        <v>157</v>
      </c>
      <c r="B39" s="72" t="s">
        <v>166</v>
      </c>
      <c r="C39" s="17">
        <v>330</v>
      </c>
      <c r="D39" s="73">
        <v>0.580925349167217</v>
      </c>
      <c r="E39" s="17"/>
      <c r="F39" s="74">
        <f t="shared" si="0"/>
        <v>0</v>
      </c>
      <c r="G39" s="75">
        <v>0.73935953530373</v>
      </c>
      <c r="H39" s="80"/>
      <c r="I39" s="77">
        <f t="shared" si="1"/>
        <v>0</v>
      </c>
      <c r="J39" s="75">
        <v>10.5358733780782</v>
      </c>
      <c r="K39" s="80"/>
      <c r="L39" s="77">
        <f t="shared" si="2"/>
        <v>0</v>
      </c>
    </row>
    <row r="40" s="55" customFormat="1" ht="14.75" customHeight="1" spans="1:13">
      <c r="A40" s="72" t="s">
        <v>157</v>
      </c>
      <c r="B40" s="72" t="s">
        <v>167</v>
      </c>
      <c r="C40" s="17">
        <v>495</v>
      </c>
      <c r="D40" s="73">
        <v>0.330071221117737</v>
      </c>
      <c r="E40" s="17"/>
      <c r="F40" s="74">
        <f t="shared" si="0"/>
        <v>0</v>
      </c>
      <c r="G40" s="75">
        <v>0</v>
      </c>
      <c r="H40" s="80"/>
      <c r="I40" s="77">
        <f t="shared" si="1"/>
        <v>0</v>
      </c>
      <c r="J40" s="75">
        <v>0</v>
      </c>
      <c r="K40" s="80"/>
      <c r="L40" s="77">
        <f t="shared" si="2"/>
        <v>0</v>
      </c>
    </row>
    <row r="41" s="55" customFormat="1" ht="14.75" customHeight="1" spans="1:13">
      <c r="A41" s="72" t="s">
        <v>157</v>
      </c>
      <c r="B41" s="72" t="s">
        <v>168</v>
      </c>
      <c r="C41" s="17">
        <v>88</v>
      </c>
      <c r="D41" s="73">
        <v>2.77864956310948</v>
      </c>
      <c r="E41" s="17"/>
      <c r="F41" s="74">
        <f t="shared" si="0"/>
        <v>0</v>
      </c>
      <c r="G41" s="75">
        <v>0</v>
      </c>
      <c r="H41" s="80"/>
      <c r="I41" s="77">
        <f t="shared" si="1"/>
        <v>0</v>
      </c>
      <c r="J41" s="75">
        <v>0</v>
      </c>
      <c r="K41" s="80"/>
      <c r="L41" s="77">
        <f t="shared" si="2"/>
        <v>0</v>
      </c>
    </row>
    <row r="42" s="55" customFormat="1" ht="14.75" customHeight="1" spans="1:13">
      <c r="A42" s="72" t="s">
        <v>169</v>
      </c>
      <c r="B42" s="72" t="s">
        <v>169</v>
      </c>
      <c r="C42" s="17">
        <v>305</v>
      </c>
      <c r="D42" s="73">
        <v>3.39423239049406</v>
      </c>
      <c r="E42" s="17"/>
      <c r="F42" s="74">
        <f t="shared" si="0"/>
        <v>0</v>
      </c>
      <c r="G42" s="75">
        <v>0</v>
      </c>
      <c r="H42" s="80"/>
      <c r="I42" s="77">
        <f t="shared" si="1"/>
        <v>0</v>
      </c>
      <c r="J42" s="75">
        <v>0</v>
      </c>
      <c r="K42" s="80"/>
      <c r="L42" s="77">
        <f t="shared" si="2"/>
        <v>0</v>
      </c>
    </row>
    <row r="43" s="55" customFormat="1" ht="14.75" customHeight="1" spans="1:13">
      <c r="A43" s="72" t="s">
        <v>170</v>
      </c>
      <c r="B43" s="72" t="s">
        <v>170</v>
      </c>
      <c r="C43" s="17">
        <v>221</v>
      </c>
      <c r="D43" s="73">
        <v>19.5250880258688</v>
      </c>
      <c r="E43" s="17"/>
      <c r="F43" s="74">
        <f t="shared" si="0"/>
        <v>0</v>
      </c>
      <c r="G43" s="75">
        <v>8.17146319747143</v>
      </c>
      <c r="H43" s="80"/>
      <c r="I43" s="77">
        <f t="shared" si="1"/>
        <v>0</v>
      </c>
      <c r="J43" s="75">
        <v>0</v>
      </c>
      <c r="K43" s="80"/>
      <c r="L43" s="77">
        <f t="shared" si="2"/>
        <v>0</v>
      </c>
    </row>
    <row r="44" s="55" customFormat="1" ht="14.75" customHeight="1" spans="1:13">
      <c r="A44" s="79" t="s">
        <v>171</v>
      </c>
      <c r="B44" s="79" t="s">
        <v>172</v>
      </c>
      <c r="C44" s="17">
        <v>710</v>
      </c>
      <c r="D44" s="73">
        <v>0.192541545652013</v>
      </c>
      <c r="E44" s="17"/>
      <c r="F44" s="74">
        <f t="shared" si="0"/>
        <v>0</v>
      </c>
      <c r="G44" s="75">
        <v>2.33690424551358</v>
      </c>
      <c r="H44" s="80"/>
      <c r="I44" s="77">
        <f t="shared" si="1"/>
        <v>0</v>
      </c>
      <c r="J44" s="75">
        <v>28.7332499170008</v>
      </c>
      <c r="K44" s="80"/>
      <c r="L44" s="77">
        <f t="shared" si="2"/>
        <v>0</v>
      </c>
      <c r="M44" s="81"/>
    </row>
    <row r="45" s="55" customFormat="1" ht="14.75" customHeight="1" spans="1:13">
      <c r="A45" s="79" t="s">
        <v>171</v>
      </c>
      <c r="B45" s="79" t="s">
        <v>173</v>
      </c>
      <c r="C45" s="17">
        <v>430</v>
      </c>
      <c r="D45" s="73">
        <v>4.90100751489653</v>
      </c>
      <c r="E45" s="17"/>
      <c r="F45" s="74">
        <f t="shared" si="0"/>
        <v>0</v>
      </c>
      <c r="G45" s="75">
        <v>8.41516578239669</v>
      </c>
      <c r="H45" s="80"/>
      <c r="I45" s="77">
        <f t="shared" si="1"/>
        <v>0</v>
      </c>
      <c r="J45" s="75">
        <v>28.74480240974</v>
      </c>
      <c r="K45" s="80"/>
      <c r="L45" s="77">
        <f t="shared" si="2"/>
        <v>0</v>
      </c>
      <c r="M45" s="82"/>
    </row>
    <row r="46" s="55" customFormat="1" ht="14.75" customHeight="1" spans="1:13">
      <c r="A46" s="79" t="s">
        <v>171</v>
      </c>
      <c r="B46" s="79" t="s">
        <v>174</v>
      </c>
      <c r="C46" s="17">
        <v>520</v>
      </c>
      <c r="D46" s="73">
        <v>0</v>
      </c>
      <c r="E46" s="17"/>
      <c r="F46" s="74">
        <f t="shared" si="0"/>
        <v>0</v>
      </c>
      <c r="G46" s="75">
        <v>0.165035610558868</v>
      </c>
      <c r="H46" s="80"/>
      <c r="I46" s="77">
        <f t="shared" si="1"/>
        <v>0</v>
      </c>
      <c r="J46" s="75">
        <v>1.83079503979971</v>
      </c>
      <c r="K46" s="80"/>
      <c r="L46" s="77">
        <f t="shared" si="2"/>
        <v>0</v>
      </c>
    </row>
    <row r="47" s="55" customFormat="1" ht="14.75" customHeight="1" spans="1:13">
      <c r="A47" s="79" t="s">
        <v>171</v>
      </c>
      <c r="B47" s="79" t="s">
        <v>175</v>
      </c>
      <c r="C47" s="17">
        <v>420</v>
      </c>
      <c r="D47" s="73">
        <v>0</v>
      </c>
      <c r="E47" s="17"/>
      <c r="F47" s="74">
        <f t="shared" si="0"/>
        <v>0</v>
      </c>
      <c r="G47" s="75">
        <v>0.693149564347247</v>
      </c>
      <c r="H47" s="80"/>
      <c r="I47" s="77">
        <f t="shared" si="1"/>
        <v>0</v>
      </c>
      <c r="J47" s="75">
        <v>7.36718965534788</v>
      </c>
      <c r="K47" s="80"/>
      <c r="L47" s="77">
        <f t="shared" si="2"/>
        <v>0</v>
      </c>
    </row>
    <row r="48" s="55" customFormat="1" ht="14.75" customHeight="1" spans="1:13">
      <c r="A48" s="79" t="s">
        <v>171</v>
      </c>
      <c r="B48" s="79" t="s">
        <v>176</v>
      </c>
      <c r="C48" s="17">
        <v>516</v>
      </c>
      <c r="D48" s="73">
        <v>0</v>
      </c>
      <c r="E48" s="17"/>
      <c r="F48" s="74">
        <f t="shared" si="0"/>
        <v>0</v>
      </c>
      <c r="G48" s="75">
        <v>2.47553415838302</v>
      </c>
      <c r="H48" s="80"/>
      <c r="I48" s="77">
        <f t="shared" si="1"/>
        <v>0</v>
      </c>
      <c r="J48" s="75">
        <v>1.76037984596126</v>
      </c>
      <c r="K48" s="80"/>
      <c r="L48" s="77">
        <f t="shared" si="2"/>
        <v>0</v>
      </c>
    </row>
    <row r="49" s="56" customFormat="1" ht="14.4" customHeight="1" spans="1:12">
      <c r="A49" s="83"/>
      <c r="B49" s="83" t="s">
        <v>72</v>
      </c>
      <c r="C49" s="83"/>
      <c r="D49" s="84"/>
      <c r="E49" s="83"/>
      <c r="F49" s="85">
        <f>SUM(F4:F48)</f>
        <v>0</v>
      </c>
      <c r="G49" s="86"/>
      <c r="H49" s="87"/>
      <c r="I49" s="85">
        <f>SUM(I4:I48)</f>
        <v>0</v>
      </c>
      <c r="J49" s="86"/>
      <c r="K49" s="87"/>
      <c r="L49" s="85">
        <f>SUM(L4:L48)</f>
        <v>0</v>
      </c>
    </row>
    <row r="50" s="56" customFormat="1" ht="14.4" customHeight="1" spans="1:12">
      <c r="A50" s="83"/>
      <c r="B50" s="83" t="s">
        <v>73</v>
      </c>
      <c r="C50" s="88">
        <f>F49+I49+L49</f>
        <v>0</v>
      </c>
      <c r="D50" s="89"/>
      <c r="E50" s="89"/>
      <c r="F50" s="89"/>
      <c r="G50" s="89"/>
      <c r="H50" s="89"/>
      <c r="I50" s="89"/>
      <c r="J50" s="89"/>
      <c r="K50" s="89"/>
      <c r="L50" s="90"/>
    </row>
    <row r="51" s="55" customFormat="1" ht="191" customHeight="1" spans="1:12">
      <c r="A51" s="91" t="s">
        <v>177</v>
      </c>
      <c r="B51" s="91"/>
      <c r="C51" s="91"/>
      <c r="D51" s="92"/>
      <c r="E51" s="91"/>
      <c r="F51" s="93"/>
      <c r="G51" s="91"/>
      <c r="H51" s="91"/>
      <c r="I51" s="93"/>
      <c r="J51" s="91"/>
      <c r="K51" s="91"/>
      <c r="L51" s="93"/>
    </row>
    <row r="52" s="55" customFormat="1" customHeight="1" spans="1:12">
      <c r="A52" s="94"/>
      <c r="B52" s="94"/>
      <c r="C52" s="94"/>
      <c r="D52" s="95"/>
      <c r="E52" s="94"/>
      <c r="F52" s="96"/>
      <c r="G52" s="97"/>
      <c r="H52" s="98"/>
      <c r="I52" s="99"/>
      <c r="J52" s="97"/>
      <c r="K52" s="98"/>
      <c r="L52" s="99"/>
    </row>
    <row r="53" s="55" customFormat="1" customHeight="1" spans="1:12">
      <c r="A53" s="94"/>
      <c r="B53" s="94"/>
      <c r="C53" s="94"/>
      <c r="D53" s="95"/>
      <c r="E53" s="94"/>
      <c r="F53" s="96"/>
      <c r="G53" s="97"/>
      <c r="H53" s="98"/>
      <c r="I53" s="99"/>
      <c r="J53" s="97"/>
      <c r="K53" s="98"/>
      <c r="L53" s="99"/>
    </row>
    <row r="54" s="55" customFormat="1" customHeight="1" spans="1:12">
      <c r="A54" s="94"/>
      <c r="B54" s="94"/>
      <c r="C54" s="94"/>
      <c r="D54" s="95"/>
      <c r="E54" s="94"/>
      <c r="F54" s="96"/>
      <c r="G54" s="97"/>
      <c r="H54" s="98"/>
      <c r="I54" s="99"/>
      <c r="J54" s="97"/>
      <c r="K54" s="98"/>
      <c r="L54" s="99"/>
    </row>
    <row r="55" s="55" customFormat="1" customHeight="1" spans="1:12">
      <c r="A55" s="94"/>
      <c r="B55" s="94"/>
      <c r="C55" s="94"/>
      <c r="D55" s="95"/>
      <c r="E55" s="94"/>
      <c r="F55" s="96"/>
      <c r="G55" s="97"/>
      <c r="H55" s="98"/>
      <c r="I55" s="99"/>
      <c r="J55" s="97"/>
      <c r="K55" s="98"/>
      <c r="L55" s="99"/>
    </row>
    <row r="56" s="55" customFormat="1" customHeight="1" spans="1:12">
      <c r="A56" s="94"/>
      <c r="B56" s="94"/>
      <c r="C56" s="94"/>
      <c r="D56" s="95"/>
      <c r="E56" s="94"/>
      <c r="F56" s="96"/>
      <c r="G56" s="97"/>
      <c r="H56" s="98"/>
      <c r="I56" s="99"/>
      <c r="J56" s="60"/>
      <c r="K56" s="61"/>
      <c r="L56" s="62"/>
    </row>
    <row r="57" s="1" customFormat="1" spans="1:12">
      <c r="A57" s="57"/>
      <c r="B57" s="57"/>
      <c r="C57" s="57"/>
      <c r="D57" s="58"/>
      <c r="E57" s="57"/>
      <c r="F57" s="59"/>
      <c r="G57" s="60"/>
      <c r="H57" s="61"/>
      <c r="I57" s="62"/>
      <c r="J57" s="60"/>
      <c r="K57" s="61"/>
      <c r="L57" s="62"/>
    </row>
    <row r="58" s="1" customFormat="1" spans="1:12">
      <c r="A58" s="57"/>
      <c r="B58" s="57"/>
      <c r="C58" s="57"/>
      <c r="D58" s="58"/>
      <c r="E58" s="57"/>
      <c r="F58" s="59"/>
      <c r="G58" s="60"/>
      <c r="H58" s="61"/>
      <c r="I58" s="62"/>
      <c r="J58" s="60"/>
      <c r="K58" s="61"/>
      <c r="L58" s="62"/>
    </row>
    <row r="59" s="1" customFormat="1" spans="1:12">
      <c r="A59" s="57"/>
      <c r="B59" s="57"/>
      <c r="C59" s="57"/>
      <c r="D59" s="58"/>
      <c r="E59" s="57"/>
      <c r="F59" s="59"/>
      <c r="G59" s="60"/>
      <c r="H59" s="61"/>
      <c r="I59" s="62"/>
      <c r="J59" s="60"/>
      <c r="K59" s="61"/>
      <c r="L59" s="62"/>
    </row>
  </sheetData>
  <autoFilter xmlns:etc="http://www.wps.cn/officeDocument/2017/etCustomData" ref="A3:Y56" etc:filterBottomFollowUsedRange="0">
    <extLst/>
  </autoFilter>
  <mergeCells count="4">
    <mergeCell ref="A1:L1"/>
    <mergeCell ref="A2:L2"/>
    <mergeCell ref="C50:L50"/>
    <mergeCell ref="A51:L51"/>
  </mergeCells>
  <conditionalFormatting sqref="B31:B33">
    <cfRule type="duplicateValues" dxfId="0" priority="2"/>
  </conditionalFormatting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8"/>
  <sheetViews>
    <sheetView topLeftCell="A25" workbookViewId="0">
      <selection activeCell="A50" sqref="A50:Q50"/>
    </sheetView>
  </sheetViews>
  <sheetFormatPr defaultColWidth="9.63333333333333" defaultRowHeight="14.25"/>
  <cols>
    <col min="1" max="1" width="23.1916666666667" style="1" customWidth="1"/>
    <col min="2" max="2" width="13.3333333333333" style="1" customWidth="1"/>
    <col min="3" max="3" width="14.8583333333333" style="3" customWidth="1"/>
    <col min="4" max="4" width="15.6916666666667" style="36" customWidth="1"/>
    <col min="5" max="5" width="12.025" style="4" customWidth="1"/>
    <col min="6" max="7" width="12.025" style="1" customWidth="1"/>
    <col min="8" max="8" width="13.75" style="36" customWidth="1"/>
    <col min="9" max="9" width="16.8083333333333" style="36" customWidth="1"/>
    <col min="10" max="10" width="13.75" style="4" customWidth="1"/>
    <col min="11" max="12" width="12.025" style="1" customWidth="1"/>
    <col min="13" max="13" width="12.025" style="36" customWidth="1"/>
    <col min="14" max="14" width="17.225" style="36" customWidth="1"/>
    <col min="15" max="15" width="12.025" style="4" customWidth="1"/>
    <col min="16" max="17" width="12.025" style="1" customWidth="1"/>
    <col min="18" max="16384" width="9.63333333333333" style="1"/>
  </cols>
  <sheetData>
    <row r="1" s="1" customFormat="1" ht="30" customHeight="1" spans="1:17">
      <c r="A1" s="37" t="s">
        <v>178</v>
      </c>
      <c r="B1" s="37"/>
      <c r="C1" s="6"/>
      <c r="D1" s="38"/>
      <c r="E1" s="7"/>
      <c r="F1" s="37"/>
      <c r="G1" s="37"/>
      <c r="H1" s="38"/>
      <c r="I1" s="38"/>
      <c r="J1" s="7"/>
      <c r="K1" s="37"/>
      <c r="L1" s="37"/>
      <c r="M1" s="38"/>
      <c r="N1" s="38"/>
      <c r="O1" s="7"/>
      <c r="P1" s="37"/>
      <c r="Q1" s="39"/>
    </row>
    <row r="2" s="1" customFormat="1" ht="30" customHeight="1" spans="1:17">
      <c r="A2" s="9" t="s">
        <v>179</v>
      </c>
      <c r="B2" s="9" t="s">
        <v>180</v>
      </c>
      <c r="C2" s="49" t="s">
        <v>181</v>
      </c>
      <c r="D2" s="40" t="s">
        <v>182</v>
      </c>
      <c r="E2" s="50" t="s">
        <v>183</v>
      </c>
      <c r="F2" s="13" t="s">
        <v>184</v>
      </c>
      <c r="G2" s="13" t="s">
        <v>7</v>
      </c>
      <c r="H2" s="40" t="s">
        <v>185</v>
      </c>
      <c r="I2" s="40" t="s">
        <v>182</v>
      </c>
      <c r="J2" s="50" t="s">
        <v>5</v>
      </c>
      <c r="K2" s="13" t="s">
        <v>184</v>
      </c>
      <c r="L2" s="13" t="s">
        <v>7</v>
      </c>
      <c r="M2" s="40" t="s">
        <v>185</v>
      </c>
      <c r="N2" s="40" t="s">
        <v>182</v>
      </c>
      <c r="O2" s="14" t="s">
        <v>186</v>
      </c>
      <c r="P2" s="13" t="s">
        <v>184</v>
      </c>
      <c r="Q2" s="15" t="s">
        <v>7</v>
      </c>
    </row>
    <row r="3" s="1" customFormat="1" ht="15" spans="1:17">
      <c r="A3" s="16" t="s">
        <v>187</v>
      </c>
      <c r="B3" s="17">
        <v>90</v>
      </c>
      <c r="C3" s="19">
        <v>67.96</v>
      </c>
      <c r="D3" s="42">
        <f t="shared" ref="D3:D48" si="0">C3*1.1</f>
        <v>74.756</v>
      </c>
      <c r="E3" s="20">
        <f t="shared" ref="E3:E47" si="1">D3/15453.2653*1000</f>
        <v>4.83755365281925</v>
      </c>
      <c r="F3" s="21"/>
      <c r="G3" s="22">
        <f t="shared" ref="G3:G47" si="2">E3*F3</f>
        <v>0</v>
      </c>
      <c r="H3" s="42"/>
      <c r="I3" s="42">
        <f t="shared" ref="I3:I48" si="3">H3*1.1</f>
        <v>0</v>
      </c>
      <c r="J3" s="20">
        <f t="shared" ref="J3:J47" si="4">I3/15453.2653*1000</f>
        <v>0</v>
      </c>
      <c r="K3" s="21"/>
      <c r="L3" s="22">
        <f t="shared" ref="L3:L47" si="5">J3*K3</f>
        <v>0</v>
      </c>
      <c r="M3" s="42"/>
      <c r="N3" s="42">
        <f t="shared" ref="N3:N48" si="6">M3*1.1</f>
        <v>0</v>
      </c>
      <c r="O3" s="20">
        <f t="shared" ref="O3:O47" si="7">N3/15453.2653*1000</f>
        <v>0</v>
      </c>
      <c r="P3" s="21"/>
      <c r="Q3" s="23">
        <f t="shared" ref="Q3:Q47" si="8">O3*P3</f>
        <v>0</v>
      </c>
    </row>
    <row r="4" s="1" customFormat="1" ht="15" spans="1:17">
      <c r="A4" s="16" t="s">
        <v>188</v>
      </c>
      <c r="B4" s="17">
        <v>130</v>
      </c>
      <c r="C4" s="19">
        <v>31.89</v>
      </c>
      <c r="D4" s="42">
        <f t="shared" si="0"/>
        <v>35.079</v>
      </c>
      <c r="E4" s="20">
        <f t="shared" si="1"/>
        <v>2.27000567964105</v>
      </c>
      <c r="F4" s="21"/>
      <c r="G4" s="22">
        <f t="shared" si="2"/>
        <v>0</v>
      </c>
      <c r="H4" s="42"/>
      <c r="I4" s="42">
        <f t="shared" si="3"/>
        <v>0</v>
      </c>
      <c r="J4" s="20">
        <f t="shared" si="4"/>
        <v>0</v>
      </c>
      <c r="K4" s="21"/>
      <c r="L4" s="22">
        <f t="shared" si="5"/>
        <v>0</v>
      </c>
      <c r="M4" s="42"/>
      <c r="N4" s="42">
        <f t="shared" si="6"/>
        <v>0</v>
      </c>
      <c r="O4" s="20">
        <f t="shared" si="7"/>
        <v>0</v>
      </c>
      <c r="P4" s="21"/>
      <c r="Q4" s="23">
        <f t="shared" si="8"/>
        <v>0</v>
      </c>
    </row>
    <row r="5" s="1" customFormat="1" ht="15" spans="1:17">
      <c r="A5" s="16" t="s">
        <v>189</v>
      </c>
      <c r="B5" s="17">
        <v>460</v>
      </c>
      <c r="C5" s="19">
        <v>306.44</v>
      </c>
      <c r="D5" s="42">
        <f t="shared" si="0"/>
        <v>337.084</v>
      </c>
      <c r="E5" s="20">
        <f t="shared" si="1"/>
        <v>21.8131245051491</v>
      </c>
      <c r="F5" s="21"/>
      <c r="G5" s="22">
        <f t="shared" si="2"/>
        <v>0</v>
      </c>
      <c r="H5" s="42">
        <v>239.5</v>
      </c>
      <c r="I5" s="42">
        <f t="shared" si="3"/>
        <v>263.45</v>
      </c>
      <c r="J5" s="20">
        <f t="shared" si="4"/>
        <v>17.0481768665422</v>
      </c>
      <c r="K5" s="21"/>
      <c r="L5" s="22">
        <f t="shared" si="5"/>
        <v>0</v>
      </c>
      <c r="M5" s="42">
        <v>341.24</v>
      </c>
      <c r="N5" s="42">
        <f t="shared" si="6"/>
        <v>375.364</v>
      </c>
      <c r="O5" s="20">
        <f t="shared" si="7"/>
        <v>24.2902708723961</v>
      </c>
      <c r="P5" s="21"/>
      <c r="Q5" s="23">
        <f t="shared" si="8"/>
        <v>0</v>
      </c>
    </row>
    <row r="6" s="1" customFormat="1" ht="15" spans="1:17">
      <c r="A6" s="16" t="s">
        <v>190</v>
      </c>
      <c r="B6" s="17">
        <v>210</v>
      </c>
      <c r="C6" s="19">
        <v>84.78</v>
      </c>
      <c r="D6" s="42">
        <f t="shared" si="0"/>
        <v>93.258</v>
      </c>
      <c r="E6" s="20">
        <f t="shared" si="1"/>
        <v>6.03484106365533</v>
      </c>
      <c r="F6" s="21"/>
      <c r="G6" s="22">
        <f t="shared" si="2"/>
        <v>0</v>
      </c>
      <c r="H6" s="42">
        <v>244.24</v>
      </c>
      <c r="I6" s="42">
        <f t="shared" si="3"/>
        <v>268.664</v>
      </c>
      <c r="J6" s="20">
        <f t="shared" si="4"/>
        <v>17.3855812855293</v>
      </c>
      <c r="K6" s="21"/>
      <c r="L6" s="22">
        <f t="shared" si="5"/>
        <v>0</v>
      </c>
      <c r="M6" s="42">
        <v>115.725</v>
      </c>
      <c r="N6" s="42">
        <f t="shared" si="6"/>
        <v>127.2975</v>
      </c>
      <c r="O6" s="20">
        <f t="shared" si="7"/>
        <v>8.23757940659959</v>
      </c>
      <c r="P6" s="21"/>
      <c r="Q6" s="23">
        <f t="shared" si="8"/>
        <v>0</v>
      </c>
    </row>
    <row r="7" s="1" customFormat="1" ht="15" spans="1:17">
      <c r="A7" s="16" t="s">
        <v>191</v>
      </c>
      <c r="B7" s="17">
        <v>240</v>
      </c>
      <c r="C7" s="19">
        <v>92.88</v>
      </c>
      <c r="D7" s="42">
        <f t="shared" si="0"/>
        <v>102.168</v>
      </c>
      <c r="E7" s="20">
        <f t="shared" si="1"/>
        <v>6.61141823534215</v>
      </c>
      <c r="F7" s="21"/>
      <c r="G7" s="22">
        <f t="shared" si="2"/>
        <v>0</v>
      </c>
      <c r="H7" s="42"/>
      <c r="I7" s="42">
        <f t="shared" si="3"/>
        <v>0</v>
      </c>
      <c r="J7" s="20">
        <f t="shared" si="4"/>
        <v>0</v>
      </c>
      <c r="K7" s="21"/>
      <c r="L7" s="22">
        <f t="shared" si="5"/>
        <v>0</v>
      </c>
      <c r="M7" s="42">
        <v>848.91</v>
      </c>
      <c r="N7" s="42">
        <f t="shared" si="6"/>
        <v>933.801</v>
      </c>
      <c r="O7" s="20">
        <f t="shared" si="7"/>
        <v>60.4274230637845</v>
      </c>
      <c r="P7" s="21"/>
      <c r="Q7" s="23">
        <f t="shared" si="8"/>
        <v>0</v>
      </c>
    </row>
    <row r="8" s="1" customFormat="1" ht="15" spans="1:17">
      <c r="A8" s="16" t="s">
        <v>192</v>
      </c>
      <c r="B8" s="17">
        <v>570</v>
      </c>
      <c r="C8" s="19">
        <v>122.63</v>
      </c>
      <c r="D8" s="42">
        <f t="shared" si="0"/>
        <v>134.893</v>
      </c>
      <c r="E8" s="20">
        <f t="shared" si="1"/>
        <v>8.72909364987088</v>
      </c>
      <c r="F8" s="21"/>
      <c r="G8" s="22">
        <f t="shared" si="2"/>
        <v>0</v>
      </c>
      <c r="H8" s="42">
        <v>66.15</v>
      </c>
      <c r="I8" s="42">
        <f t="shared" si="3"/>
        <v>72.765</v>
      </c>
      <c r="J8" s="20">
        <f t="shared" si="4"/>
        <v>4.70871356877566</v>
      </c>
      <c r="K8" s="21"/>
      <c r="L8" s="22">
        <f t="shared" si="5"/>
        <v>0</v>
      </c>
      <c r="M8" s="42">
        <v>257</v>
      </c>
      <c r="N8" s="42">
        <f t="shared" si="6"/>
        <v>282.7</v>
      </c>
      <c r="O8" s="20">
        <f t="shared" si="7"/>
        <v>18.2938682868533</v>
      </c>
      <c r="P8" s="21"/>
      <c r="Q8" s="23">
        <f t="shared" si="8"/>
        <v>0</v>
      </c>
    </row>
    <row r="9" s="1" customFormat="1" ht="15" spans="1:17">
      <c r="A9" s="16" t="s">
        <v>193</v>
      </c>
      <c r="B9" s="17">
        <v>310</v>
      </c>
      <c r="C9" s="19">
        <v>112.28</v>
      </c>
      <c r="D9" s="42">
        <f t="shared" si="0"/>
        <v>123.508</v>
      </c>
      <c r="E9" s="20">
        <f t="shared" si="1"/>
        <v>7.99235615271551</v>
      </c>
      <c r="F9" s="21"/>
      <c r="G9" s="22">
        <f t="shared" si="2"/>
        <v>0</v>
      </c>
      <c r="H9" s="42">
        <v>158.66</v>
      </c>
      <c r="I9" s="42">
        <f t="shared" si="3"/>
        <v>174.526</v>
      </c>
      <c r="J9" s="20">
        <f t="shared" si="4"/>
        <v>11.2937943283741</v>
      </c>
      <c r="K9" s="21"/>
      <c r="L9" s="22">
        <f t="shared" si="5"/>
        <v>0</v>
      </c>
      <c r="M9" s="42">
        <v>521.2</v>
      </c>
      <c r="N9" s="42">
        <f t="shared" si="6"/>
        <v>573.32</v>
      </c>
      <c r="O9" s="20">
        <f t="shared" si="7"/>
        <v>37.1002496152059</v>
      </c>
      <c r="P9" s="21"/>
      <c r="Q9" s="23">
        <f t="shared" si="8"/>
        <v>0</v>
      </c>
    </row>
    <row r="10" s="1" customFormat="1" ht="15" spans="1:17">
      <c r="A10" s="16" t="s">
        <v>194</v>
      </c>
      <c r="B10" s="17">
        <v>270</v>
      </c>
      <c r="C10" s="19">
        <v>55.94</v>
      </c>
      <c r="D10" s="42">
        <f t="shared" si="0"/>
        <v>61.534</v>
      </c>
      <c r="E10" s="20">
        <f t="shared" si="1"/>
        <v>3.98194160298277</v>
      </c>
      <c r="F10" s="21"/>
      <c r="G10" s="22">
        <f t="shared" si="2"/>
        <v>0</v>
      </c>
      <c r="H10" s="42">
        <v>86.17</v>
      </c>
      <c r="I10" s="42">
        <f t="shared" si="3"/>
        <v>94.787</v>
      </c>
      <c r="J10" s="20">
        <f t="shared" si="4"/>
        <v>6.13378455361146</v>
      </c>
      <c r="K10" s="21"/>
      <c r="L10" s="22">
        <f t="shared" si="5"/>
        <v>0</v>
      </c>
      <c r="M10" s="42">
        <v>224.36</v>
      </c>
      <c r="N10" s="42">
        <f t="shared" si="6"/>
        <v>246.796</v>
      </c>
      <c r="O10" s="20">
        <f t="shared" si="7"/>
        <v>15.970475832056</v>
      </c>
      <c r="P10" s="21"/>
      <c r="Q10" s="23">
        <f t="shared" si="8"/>
        <v>0</v>
      </c>
    </row>
    <row r="11" s="1" customFormat="1" ht="15" spans="1:17">
      <c r="A11" s="16" t="s">
        <v>195</v>
      </c>
      <c r="B11" s="17">
        <v>170</v>
      </c>
      <c r="C11" s="19">
        <v>37.67</v>
      </c>
      <c r="D11" s="42">
        <f t="shared" si="0"/>
        <v>41.437</v>
      </c>
      <c r="E11" s="20">
        <f t="shared" si="1"/>
        <v>2.68143976017806</v>
      </c>
      <c r="F11" s="21"/>
      <c r="G11" s="22">
        <f t="shared" si="2"/>
        <v>0</v>
      </c>
      <c r="H11" s="42">
        <v>115.97</v>
      </c>
      <c r="I11" s="42">
        <f t="shared" si="3"/>
        <v>127.567</v>
      </c>
      <c r="J11" s="20">
        <f t="shared" si="4"/>
        <v>8.25501908648394</v>
      </c>
      <c r="K11" s="21"/>
      <c r="L11" s="22">
        <f t="shared" si="5"/>
        <v>0</v>
      </c>
      <c r="M11" s="42">
        <v>657.69</v>
      </c>
      <c r="N11" s="42">
        <f t="shared" si="6"/>
        <v>723.459</v>
      </c>
      <c r="O11" s="20">
        <f t="shared" si="7"/>
        <v>46.8159308699631</v>
      </c>
      <c r="P11" s="21"/>
      <c r="Q11" s="23">
        <f t="shared" si="8"/>
        <v>0</v>
      </c>
    </row>
    <row r="12" s="1" customFormat="1" ht="15" spans="1:17">
      <c r="A12" s="16" t="s">
        <v>196</v>
      </c>
      <c r="B12" s="17">
        <v>630</v>
      </c>
      <c r="C12" s="19">
        <v>112.3</v>
      </c>
      <c r="D12" s="42">
        <f t="shared" si="0"/>
        <v>123.53</v>
      </c>
      <c r="E12" s="20">
        <f t="shared" si="1"/>
        <v>7.993779800053</v>
      </c>
      <c r="F12" s="21"/>
      <c r="G12" s="22">
        <f t="shared" si="2"/>
        <v>0</v>
      </c>
      <c r="H12" s="42"/>
      <c r="I12" s="42">
        <f t="shared" si="3"/>
        <v>0</v>
      </c>
      <c r="J12" s="20">
        <f t="shared" si="4"/>
        <v>0</v>
      </c>
      <c r="K12" s="21"/>
      <c r="L12" s="22">
        <f t="shared" si="5"/>
        <v>0</v>
      </c>
      <c r="M12" s="42"/>
      <c r="N12" s="42">
        <f t="shared" si="6"/>
        <v>0</v>
      </c>
      <c r="O12" s="20">
        <f t="shared" si="7"/>
        <v>0</v>
      </c>
      <c r="P12" s="21"/>
      <c r="Q12" s="23">
        <f t="shared" si="8"/>
        <v>0</v>
      </c>
    </row>
    <row r="13" s="1" customFormat="1" ht="15" spans="1:17">
      <c r="A13" s="16" t="s">
        <v>197</v>
      </c>
      <c r="B13" s="17">
        <v>438</v>
      </c>
      <c r="C13" s="19"/>
      <c r="D13" s="42">
        <f t="shared" si="0"/>
        <v>0</v>
      </c>
      <c r="E13" s="20">
        <f t="shared" si="1"/>
        <v>0</v>
      </c>
      <c r="F13" s="21"/>
      <c r="G13" s="22">
        <f t="shared" si="2"/>
        <v>0</v>
      </c>
      <c r="H13" s="42">
        <v>12.96</v>
      </c>
      <c r="I13" s="42">
        <f t="shared" si="3"/>
        <v>14.256</v>
      </c>
      <c r="J13" s="20">
        <f t="shared" si="4"/>
        <v>0.922523474698904</v>
      </c>
      <c r="K13" s="21"/>
      <c r="L13" s="22">
        <f t="shared" si="5"/>
        <v>0</v>
      </c>
      <c r="M13" s="42"/>
      <c r="N13" s="42">
        <f t="shared" si="6"/>
        <v>0</v>
      </c>
      <c r="O13" s="20">
        <f t="shared" si="7"/>
        <v>0</v>
      </c>
      <c r="P13" s="21"/>
      <c r="Q13" s="23">
        <f t="shared" si="8"/>
        <v>0</v>
      </c>
    </row>
    <row r="14" s="1" customFormat="1" ht="15" spans="1:17">
      <c r="A14" s="16" t="s">
        <v>198</v>
      </c>
      <c r="B14" s="17">
        <v>360</v>
      </c>
      <c r="C14" s="19">
        <v>144.893</v>
      </c>
      <c r="D14" s="42">
        <f t="shared" si="0"/>
        <v>159.3823</v>
      </c>
      <c r="E14" s="20">
        <f t="shared" si="1"/>
        <v>10.3138266836071</v>
      </c>
      <c r="F14" s="21"/>
      <c r="G14" s="22">
        <f t="shared" si="2"/>
        <v>0</v>
      </c>
      <c r="H14" s="42"/>
      <c r="I14" s="42">
        <f t="shared" si="3"/>
        <v>0</v>
      </c>
      <c r="J14" s="20">
        <f t="shared" si="4"/>
        <v>0</v>
      </c>
      <c r="K14" s="21"/>
      <c r="L14" s="22">
        <f t="shared" si="5"/>
        <v>0</v>
      </c>
      <c r="M14" s="42">
        <v>33.12</v>
      </c>
      <c r="N14" s="42">
        <f t="shared" si="6"/>
        <v>36.432</v>
      </c>
      <c r="O14" s="20">
        <f t="shared" si="7"/>
        <v>2.3575599908972</v>
      </c>
      <c r="P14" s="21"/>
      <c r="Q14" s="23">
        <f t="shared" si="8"/>
        <v>0</v>
      </c>
    </row>
    <row r="15" s="1" customFormat="1" ht="15" spans="1:17">
      <c r="A15" s="16" t="s">
        <v>199</v>
      </c>
      <c r="B15" s="17">
        <v>163</v>
      </c>
      <c r="C15" s="19">
        <v>31.99</v>
      </c>
      <c r="D15" s="42">
        <f t="shared" si="0"/>
        <v>35.189</v>
      </c>
      <c r="E15" s="20">
        <f t="shared" si="1"/>
        <v>2.27712391632854</v>
      </c>
      <c r="F15" s="21"/>
      <c r="G15" s="22">
        <f t="shared" si="2"/>
        <v>0</v>
      </c>
      <c r="H15" s="42"/>
      <c r="I15" s="42">
        <f t="shared" si="3"/>
        <v>0</v>
      </c>
      <c r="J15" s="20">
        <f t="shared" si="4"/>
        <v>0</v>
      </c>
      <c r="K15" s="21"/>
      <c r="L15" s="22">
        <f t="shared" si="5"/>
        <v>0</v>
      </c>
      <c r="M15" s="42">
        <v>90</v>
      </c>
      <c r="N15" s="42">
        <f t="shared" si="6"/>
        <v>99</v>
      </c>
      <c r="O15" s="20">
        <f t="shared" si="7"/>
        <v>6.40641301874239</v>
      </c>
      <c r="P15" s="21"/>
      <c r="Q15" s="23">
        <f t="shared" si="8"/>
        <v>0</v>
      </c>
    </row>
    <row r="16" s="1" customFormat="1" ht="15" spans="1:17">
      <c r="A16" s="16" t="s">
        <v>200</v>
      </c>
      <c r="B16" s="17">
        <v>180</v>
      </c>
      <c r="C16" s="19">
        <v>23.86</v>
      </c>
      <c r="D16" s="42">
        <f t="shared" si="0"/>
        <v>26.246</v>
      </c>
      <c r="E16" s="20">
        <f t="shared" si="1"/>
        <v>1.69841127363548</v>
      </c>
      <c r="F16" s="21"/>
      <c r="G16" s="22">
        <f t="shared" si="2"/>
        <v>0</v>
      </c>
      <c r="H16" s="42"/>
      <c r="I16" s="42">
        <f t="shared" si="3"/>
        <v>0</v>
      </c>
      <c r="J16" s="20">
        <f t="shared" si="4"/>
        <v>0</v>
      </c>
      <c r="K16" s="21"/>
      <c r="L16" s="22">
        <f t="shared" si="5"/>
        <v>0</v>
      </c>
      <c r="M16" s="42">
        <v>63.36</v>
      </c>
      <c r="N16" s="42">
        <f t="shared" si="6"/>
        <v>69.696</v>
      </c>
      <c r="O16" s="20">
        <f t="shared" si="7"/>
        <v>4.51011476519464</v>
      </c>
      <c r="P16" s="21"/>
      <c r="Q16" s="23">
        <f t="shared" si="8"/>
        <v>0</v>
      </c>
    </row>
    <row r="17" s="1" customFormat="1" ht="15" spans="1:17">
      <c r="A17" s="16" t="s">
        <v>201</v>
      </c>
      <c r="B17" s="17">
        <v>320</v>
      </c>
      <c r="C17" s="19">
        <v>20.09</v>
      </c>
      <c r="D17" s="42">
        <f t="shared" si="0"/>
        <v>22.099</v>
      </c>
      <c r="E17" s="20">
        <f t="shared" si="1"/>
        <v>1.43005375051705</v>
      </c>
      <c r="F17" s="21"/>
      <c r="G17" s="22">
        <f t="shared" si="2"/>
        <v>0</v>
      </c>
      <c r="H17" s="42">
        <v>12.06</v>
      </c>
      <c r="I17" s="42">
        <f t="shared" si="3"/>
        <v>13.266</v>
      </c>
      <c r="J17" s="20">
        <f t="shared" si="4"/>
        <v>0.85845934451148</v>
      </c>
      <c r="K17" s="21"/>
      <c r="L17" s="22">
        <f t="shared" si="5"/>
        <v>0</v>
      </c>
      <c r="M17" s="42">
        <v>321.67</v>
      </c>
      <c r="N17" s="42">
        <f t="shared" si="6"/>
        <v>353.837</v>
      </c>
      <c r="O17" s="20">
        <f t="shared" si="7"/>
        <v>22.897231952654</v>
      </c>
      <c r="P17" s="21"/>
      <c r="Q17" s="23">
        <f t="shared" si="8"/>
        <v>0</v>
      </c>
    </row>
    <row r="18" s="1" customFormat="1" ht="15" spans="1:17">
      <c r="A18" s="16" t="s">
        <v>202</v>
      </c>
      <c r="B18" s="17">
        <v>500</v>
      </c>
      <c r="C18" s="19">
        <v>90.38</v>
      </c>
      <c r="D18" s="42">
        <f t="shared" si="0"/>
        <v>99.418</v>
      </c>
      <c r="E18" s="20">
        <f t="shared" si="1"/>
        <v>6.43346231815486</v>
      </c>
      <c r="F18" s="21"/>
      <c r="G18" s="22">
        <f t="shared" si="2"/>
        <v>0</v>
      </c>
      <c r="H18" s="42">
        <v>317.51</v>
      </c>
      <c r="I18" s="42">
        <f t="shared" si="3"/>
        <v>349.261</v>
      </c>
      <c r="J18" s="20">
        <f t="shared" si="4"/>
        <v>22.6011133064544</v>
      </c>
      <c r="K18" s="21"/>
      <c r="L18" s="22">
        <f t="shared" si="5"/>
        <v>0</v>
      </c>
      <c r="M18" s="42">
        <v>765</v>
      </c>
      <c r="N18" s="42">
        <f t="shared" si="6"/>
        <v>841.5</v>
      </c>
      <c r="O18" s="20">
        <f t="shared" si="7"/>
        <v>54.4545106593103</v>
      </c>
      <c r="P18" s="21"/>
      <c r="Q18" s="23">
        <f t="shared" si="8"/>
        <v>0</v>
      </c>
    </row>
    <row r="19" s="1" customFormat="1" ht="15" spans="1:17">
      <c r="A19" s="16" t="s">
        <v>203</v>
      </c>
      <c r="B19" s="17">
        <v>600</v>
      </c>
      <c r="C19" s="19">
        <v>50.805</v>
      </c>
      <c r="D19" s="42">
        <f t="shared" si="0"/>
        <v>55.8855</v>
      </c>
      <c r="E19" s="20">
        <f t="shared" si="1"/>
        <v>3.61642014908008</v>
      </c>
      <c r="F19" s="21"/>
      <c r="G19" s="22">
        <f t="shared" si="2"/>
        <v>0</v>
      </c>
      <c r="H19" s="42">
        <v>28.165</v>
      </c>
      <c r="I19" s="42">
        <f t="shared" si="3"/>
        <v>30.9815</v>
      </c>
      <c r="J19" s="20">
        <f t="shared" si="4"/>
        <v>2.00485136303199</v>
      </c>
      <c r="K19" s="21"/>
      <c r="L19" s="22">
        <f t="shared" si="5"/>
        <v>0</v>
      </c>
      <c r="M19" s="42">
        <v>2381.3</v>
      </c>
      <c r="N19" s="42">
        <f t="shared" si="6"/>
        <v>2619.43</v>
      </c>
      <c r="O19" s="20">
        <f t="shared" si="7"/>
        <v>169.506570239236</v>
      </c>
      <c r="P19" s="21"/>
      <c r="Q19" s="23">
        <f t="shared" si="8"/>
        <v>0</v>
      </c>
    </row>
    <row r="20" s="1" customFormat="1" ht="15" spans="1:17">
      <c r="A20" s="16" t="s">
        <v>204</v>
      </c>
      <c r="B20" s="17">
        <v>620</v>
      </c>
      <c r="C20" s="19">
        <v>61.195</v>
      </c>
      <c r="D20" s="42">
        <f t="shared" si="0"/>
        <v>67.3145</v>
      </c>
      <c r="E20" s="20">
        <f t="shared" si="1"/>
        <v>4.35600494091045</v>
      </c>
      <c r="F20" s="21"/>
      <c r="G20" s="22">
        <f t="shared" si="2"/>
        <v>0</v>
      </c>
      <c r="H20" s="42"/>
      <c r="I20" s="42">
        <f t="shared" si="3"/>
        <v>0</v>
      </c>
      <c r="J20" s="20">
        <f t="shared" si="4"/>
        <v>0</v>
      </c>
      <c r="K20" s="21"/>
      <c r="L20" s="22">
        <f t="shared" si="5"/>
        <v>0</v>
      </c>
      <c r="M20" s="42"/>
      <c r="N20" s="42">
        <f t="shared" si="6"/>
        <v>0</v>
      </c>
      <c r="O20" s="20">
        <f t="shared" si="7"/>
        <v>0</v>
      </c>
      <c r="P20" s="21"/>
      <c r="Q20" s="23">
        <f t="shared" si="8"/>
        <v>0</v>
      </c>
    </row>
    <row r="21" s="1" customFormat="1" ht="15" spans="1:17">
      <c r="A21" s="16" t="s">
        <v>205</v>
      </c>
      <c r="B21" s="17">
        <v>490</v>
      </c>
      <c r="C21" s="19"/>
      <c r="D21" s="42">
        <f t="shared" si="0"/>
        <v>0</v>
      </c>
      <c r="E21" s="20">
        <f t="shared" si="1"/>
        <v>0</v>
      </c>
      <c r="F21" s="21"/>
      <c r="G21" s="22">
        <f t="shared" si="2"/>
        <v>0</v>
      </c>
      <c r="H21" s="42">
        <v>33.16</v>
      </c>
      <c r="I21" s="42">
        <f t="shared" si="3"/>
        <v>36.476</v>
      </c>
      <c r="J21" s="20">
        <f t="shared" si="4"/>
        <v>2.3604072855722</v>
      </c>
      <c r="K21" s="21"/>
      <c r="L21" s="22">
        <f t="shared" si="5"/>
        <v>0</v>
      </c>
      <c r="M21" s="42">
        <v>24.48</v>
      </c>
      <c r="N21" s="42">
        <f t="shared" si="6"/>
        <v>26.928</v>
      </c>
      <c r="O21" s="20">
        <f t="shared" si="7"/>
        <v>1.74254434109793</v>
      </c>
      <c r="P21" s="21"/>
      <c r="Q21" s="23">
        <f t="shared" si="8"/>
        <v>0</v>
      </c>
    </row>
    <row r="22" s="1" customFormat="1" ht="15" spans="1:17">
      <c r="A22" s="16" t="s">
        <v>206</v>
      </c>
      <c r="B22" s="17">
        <v>347</v>
      </c>
      <c r="C22" s="19">
        <v>9.45</v>
      </c>
      <c r="D22" s="42">
        <f t="shared" si="0"/>
        <v>10.395</v>
      </c>
      <c r="E22" s="20">
        <f t="shared" si="1"/>
        <v>0.672673366967951</v>
      </c>
      <c r="F22" s="21"/>
      <c r="G22" s="22">
        <f t="shared" si="2"/>
        <v>0</v>
      </c>
      <c r="H22" s="42"/>
      <c r="I22" s="42">
        <f t="shared" si="3"/>
        <v>0</v>
      </c>
      <c r="J22" s="20">
        <f t="shared" si="4"/>
        <v>0</v>
      </c>
      <c r="K22" s="21"/>
      <c r="L22" s="22">
        <f t="shared" si="5"/>
        <v>0</v>
      </c>
      <c r="M22" s="42"/>
      <c r="N22" s="42">
        <f t="shared" si="6"/>
        <v>0</v>
      </c>
      <c r="O22" s="20">
        <f t="shared" si="7"/>
        <v>0</v>
      </c>
      <c r="P22" s="21"/>
      <c r="Q22" s="23">
        <f t="shared" si="8"/>
        <v>0</v>
      </c>
    </row>
    <row r="23" s="1" customFormat="1" ht="15" spans="1:17">
      <c r="A23" s="16" t="s">
        <v>207</v>
      </c>
      <c r="B23" s="17">
        <v>330</v>
      </c>
      <c r="C23" s="19">
        <v>37.44</v>
      </c>
      <c r="D23" s="42">
        <f t="shared" si="0"/>
        <v>41.184</v>
      </c>
      <c r="E23" s="20">
        <f t="shared" si="1"/>
        <v>2.66506781579683</v>
      </c>
      <c r="F23" s="21"/>
      <c r="G23" s="22">
        <f t="shared" si="2"/>
        <v>0</v>
      </c>
      <c r="H23" s="42"/>
      <c r="I23" s="42">
        <f t="shared" si="3"/>
        <v>0</v>
      </c>
      <c r="J23" s="20">
        <f t="shared" si="4"/>
        <v>0</v>
      </c>
      <c r="K23" s="21"/>
      <c r="L23" s="22">
        <f t="shared" si="5"/>
        <v>0</v>
      </c>
      <c r="M23" s="42">
        <v>29.16</v>
      </c>
      <c r="N23" s="42">
        <f t="shared" si="6"/>
        <v>32.076</v>
      </c>
      <c r="O23" s="20">
        <f t="shared" si="7"/>
        <v>2.07567781807253</v>
      </c>
      <c r="P23" s="21"/>
      <c r="Q23" s="23">
        <f t="shared" si="8"/>
        <v>0</v>
      </c>
    </row>
    <row r="24" s="1" customFormat="1" ht="15" spans="1:17">
      <c r="A24" s="16" t="s">
        <v>208</v>
      </c>
      <c r="B24" s="17">
        <v>300</v>
      </c>
      <c r="C24" s="19">
        <v>22.08</v>
      </c>
      <c r="D24" s="42">
        <f t="shared" si="0"/>
        <v>24.288</v>
      </c>
      <c r="E24" s="20">
        <f t="shared" si="1"/>
        <v>1.57170666059813</v>
      </c>
      <c r="F24" s="21"/>
      <c r="G24" s="22">
        <f t="shared" si="2"/>
        <v>0</v>
      </c>
      <c r="H24" s="42">
        <v>36.45</v>
      </c>
      <c r="I24" s="42">
        <f t="shared" si="3"/>
        <v>40.095</v>
      </c>
      <c r="J24" s="20">
        <f t="shared" si="4"/>
        <v>2.59459727259067</v>
      </c>
      <c r="K24" s="21"/>
      <c r="L24" s="22">
        <f t="shared" si="5"/>
        <v>0</v>
      </c>
      <c r="M24" s="42">
        <v>117.72</v>
      </c>
      <c r="N24" s="42">
        <f t="shared" si="6"/>
        <v>129.492</v>
      </c>
      <c r="O24" s="20">
        <f t="shared" si="7"/>
        <v>8.37958822851505</v>
      </c>
      <c r="P24" s="21"/>
      <c r="Q24" s="23">
        <f t="shared" si="8"/>
        <v>0</v>
      </c>
    </row>
    <row r="25" s="1" customFormat="1" ht="15" spans="1:17">
      <c r="A25" s="16" t="s">
        <v>209</v>
      </c>
      <c r="B25" s="17">
        <v>540</v>
      </c>
      <c r="C25" s="19">
        <v>12.8</v>
      </c>
      <c r="D25" s="42">
        <f t="shared" si="0"/>
        <v>14.08</v>
      </c>
      <c r="E25" s="20">
        <f t="shared" si="1"/>
        <v>0.911134295998918</v>
      </c>
      <c r="F25" s="21"/>
      <c r="G25" s="22">
        <f t="shared" si="2"/>
        <v>0</v>
      </c>
      <c r="H25" s="42">
        <v>14.4</v>
      </c>
      <c r="I25" s="42">
        <f t="shared" si="3"/>
        <v>15.84</v>
      </c>
      <c r="J25" s="20">
        <f t="shared" si="4"/>
        <v>1.02502608299878</v>
      </c>
      <c r="K25" s="21"/>
      <c r="L25" s="22">
        <f t="shared" si="5"/>
        <v>0</v>
      </c>
      <c r="M25" s="42">
        <v>199.68</v>
      </c>
      <c r="N25" s="42">
        <f t="shared" si="6"/>
        <v>219.648</v>
      </c>
      <c r="O25" s="20">
        <f t="shared" si="7"/>
        <v>14.2136950175831</v>
      </c>
      <c r="P25" s="21"/>
      <c r="Q25" s="23">
        <f t="shared" si="8"/>
        <v>0</v>
      </c>
    </row>
    <row r="26" s="1" customFormat="1" ht="15" spans="1:17">
      <c r="A26" s="16" t="s">
        <v>210</v>
      </c>
      <c r="B26" s="17">
        <v>710</v>
      </c>
      <c r="C26" s="19">
        <v>40.32</v>
      </c>
      <c r="D26" s="42">
        <f t="shared" si="0"/>
        <v>44.352</v>
      </c>
      <c r="E26" s="20">
        <f t="shared" si="1"/>
        <v>2.87007303239659</v>
      </c>
      <c r="F26" s="21"/>
      <c r="G26" s="22">
        <f t="shared" si="2"/>
        <v>0</v>
      </c>
      <c r="H26" s="42">
        <v>14.31</v>
      </c>
      <c r="I26" s="42">
        <f t="shared" si="3"/>
        <v>15.741</v>
      </c>
      <c r="J26" s="20">
        <f t="shared" si="4"/>
        <v>1.01861966998004</v>
      </c>
      <c r="K26" s="21"/>
      <c r="L26" s="22">
        <f t="shared" si="5"/>
        <v>0</v>
      </c>
      <c r="M26" s="42"/>
      <c r="N26" s="42">
        <f t="shared" si="6"/>
        <v>0</v>
      </c>
      <c r="O26" s="20">
        <f t="shared" si="7"/>
        <v>0</v>
      </c>
      <c r="P26" s="21"/>
      <c r="Q26" s="23">
        <f t="shared" si="8"/>
        <v>0</v>
      </c>
    </row>
    <row r="27" s="1" customFormat="1" ht="15" spans="1:17">
      <c r="A27" s="16" t="s">
        <v>211</v>
      </c>
      <c r="B27" s="17">
        <v>700</v>
      </c>
      <c r="C27" s="19">
        <v>5.67</v>
      </c>
      <c r="D27" s="42">
        <f t="shared" si="0"/>
        <v>6.237</v>
      </c>
      <c r="E27" s="20">
        <f t="shared" si="1"/>
        <v>0.40360402018077</v>
      </c>
      <c r="F27" s="21"/>
      <c r="G27" s="22">
        <f t="shared" si="2"/>
        <v>0</v>
      </c>
      <c r="H27" s="42">
        <v>20.16</v>
      </c>
      <c r="I27" s="42">
        <f t="shared" si="3"/>
        <v>22.176</v>
      </c>
      <c r="J27" s="20">
        <f t="shared" si="4"/>
        <v>1.43503651619829</v>
      </c>
      <c r="K27" s="21"/>
      <c r="L27" s="22">
        <f t="shared" si="5"/>
        <v>0</v>
      </c>
      <c r="M27" s="42">
        <v>467.91</v>
      </c>
      <c r="N27" s="42">
        <f t="shared" si="6"/>
        <v>514.701</v>
      </c>
      <c r="O27" s="20">
        <f t="shared" si="7"/>
        <v>33.3069412844417</v>
      </c>
      <c r="P27" s="21"/>
      <c r="Q27" s="23">
        <f t="shared" si="8"/>
        <v>0</v>
      </c>
    </row>
    <row r="28" s="1" customFormat="1" ht="15" spans="1:17">
      <c r="A28" s="16" t="s">
        <v>212</v>
      </c>
      <c r="B28" s="17">
        <v>420</v>
      </c>
      <c r="C28" s="19">
        <v>24.01</v>
      </c>
      <c r="D28" s="42">
        <f t="shared" si="0"/>
        <v>26.411</v>
      </c>
      <c r="E28" s="20">
        <f t="shared" si="1"/>
        <v>1.70908862866672</v>
      </c>
      <c r="F28" s="21"/>
      <c r="G28" s="22">
        <f t="shared" si="2"/>
        <v>0</v>
      </c>
      <c r="H28" s="42">
        <v>78.66</v>
      </c>
      <c r="I28" s="42">
        <f t="shared" si="3"/>
        <v>86.526</v>
      </c>
      <c r="J28" s="20">
        <f t="shared" si="4"/>
        <v>5.59920497838085</v>
      </c>
      <c r="K28" s="21"/>
      <c r="L28" s="22">
        <f t="shared" si="5"/>
        <v>0</v>
      </c>
      <c r="M28" s="42">
        <v>66.6</v>
      </c>
      <c r="N28" s="42">
        <f t="shared" si="6"/>
        <v>73.26</v>
      </c>
      <c r="O28" s="20">
        <f t="shared" si="7"/>
        <v>4.74074563386937</v>
      </c>
      <c r="P28" s="21"/>
      <c r="Q28" s="23">
        <f t="shared" si="8"/>
        <v>0</v>
      </c>
    </row>
    <row r="29" s="1" customFormat="1" ht="15" spans="1:17">
      <c r="A29" s="16" t="s">
        <v>213</v>
      </c>
      <c r="B29" s="17">
        <v>400</v>
      </c>
      <c r="C29" s="19">
        <v>3</v>
      </c>
      <c r="D29" s="42">
        <f t="shared" si="0"/>
        <v>3.3</v>
      </c>
      <c r="E29" s="20">
        <f t="shared" si="1"/>
        <v>0.213547100624746</v>
      </c>
      <c r="F29" s="21"/>
      <c r="G29" s="22">
        <f t="shared" si="2"/>
        <v>0</v>
      </c>
      <c r="H29" s="42"/>
      <c r="I29" s="42">
        <f t="shared" si="3"/>
        <v>0</v>
      </c>
      <c r="J29" s="20">
        <f t="shared" si="4"/>
        <v>0</v>
      </c>
      <c r="K29" s="21"/>
      <c r="L29" s="22">
        <f t="shared" si="5"/>
        <v>0</v>
      </c>
      <c r="M29" s="42">
        <v>32.36</v>
      </c>
      <c r="N29" s="42">
        <f t="shared" si="6"/>
        <v>35.596</v>
      </c>
      <c r="O29" s="20">
        <f t="shared" si="7"/>
        <v>2.30346139207226</v>
      </c>
      <c r="P29" s="21"/>
      <c r="Q29" s="23">
        <f t="shared" si="8"/>
        <v>0</v>
      </c>
    </row>
    <row r="30" s="1" customFormat="1" ht="15" spans="1:17">
      <c r="A30" s="16" t="s">
        <v>214</v>
      </c>
      <c r="B30" s="17">
        <v>642</v>
      </c>
      <c r="C30" s="19"/>
      <c r="D30" s="42">
        <f t="shared" si="0"/>
        <v>0</v>
      </c>
      <c r="E30" s="20">
        <f t="shared" si="1"/>
        <v>0</v>
      </c>
      <c r="F30" s="21"/>
      <c r="G30" s="22">
        <f t="shared" si="2"/>
        <v>0</v>
      </c>
      <c r="H30" s="42"/>
      <c r="I30" s="42">
        <f t="shared" si="3"/>
        <v>0</v>
      </c>
      <c r="J30" s="20">
        <f t="shared" si="4"/>
        <v>0</v>
      </c>
      <c r="K30" s="21"/>
      <c r="L30" s="22">
        <f t="shared" si="5"/>
        <v>0</v>
      </c>
      <c r="M30" s="42">
        <v>127.56</v>
      </c>
      <c r="N30" s="42">
        <f t="shared" si="6"/>
        <v>140.316</v>
      </c>
      <c r="O30" s="20">
        <f t="shared" si="7"/>
        <v>9.08002271856421</v>
      </c>
      <c r="P30" s="21"/>
      <c r="Q30" s="23">
        <f t="shared" si="8"/>
        <v>0</v>
      </c>
    </row>
    <row r="31" s="1" customFormat="1" ht="15" spans="1:17">
      <c r="A31" s="41" t="s">
        <v>215</v>
      </c>
      <c r="B31" s="17">
        <v>210</v>
      </c>
      <c r="C31" s="19">
        <v>1.44</v>
      </c>
      <c r="D31" s="42">
        <f t="shared" si="0"/>
        <v>1.584</v>
      </c>
      <c r="E31" s="20">
        <f t="shared" si="1"/>
        <v>0.102502608299878</v>
      </c>
      <c r="F31" s="21"/>
      <c r="G31" s="22">
        <f t="shared" si="2"/>
        <v>0</v>
      </c>
      <c r="H31" s="42">
        <v>205.26</v>
      </c>
      <c r="I31" s="42">
        <f t="shared" si="3"/>
        <v>225.786</v>
      </c>
      <c r="J31" s="20">
        <f t="shared" si="4"/>
        <v>14.6108926247451</v>
      </c>
      <c r="K31" s="21"/>
      <c r="L31" s="22">
        <f t="shared" si="5"/>
        <v>0</v>
      </c>
      <c r="M31" s="42">
        <v>271.41</v>
      </c>
      <c r="N31" s="42">
        <f t="shared" si="6"/>
        <v>298.551</v>
      </c>
      <c r="O31" s="20">
        <f t="shared" si="7"/>
        <v>19.3196061935208</v>
      </c>
      <c r="P31" s="21"/>
      <c r="Q31" s="23">
        <f t="shared" si="8"/>
        <v>0</v>
      </c>
    </row>
    <row r="32" s="1" customFormat="1" ht="15" spans="1:17">
      <c r="A32" s="41" t="s">
        <v>216</v>
      </c>
      <c r="B32" s="17">
        <v>510</v>
      </c>
      <c r="C32" s="19">
        <v>24.125</v>
      </c>
      <c r="D32" s="42">
        <f t="shared" si="0"/>
        <v>26.5375</v>
      </c>
      <c r="E32" s="20">
        <f t="shared" si="1"/>
        <v>1.71727460085733</v>
      </c>
      <c r="F32" s="21"/>
      <c r="G32" s="22">
        <f t="shared" si="2"/>
        <v>0</v>
      </c>
      <c r="H32" s="42"/>
      <c r="I32" s="42">
        <f t="shared" si="3"/>
        <v>0</v>
      </c>
      <c r="J32" s="20">
        <f t="shared" si="4"/>
        <v>0</v>
      </c>
      <c r="K32" s="21"/>
      <c r="L32" s="22">
        <f t="shared" si="5"/>
        <v>0</v>
      </c>
      <c r="M32" s="42"/>
      <c r="N32" s="42">
        <f t="shared" si="6"/>
        <v>0</v>
      </c>
      <c r="O32" s="20">
        <f t="shared" si="7"/>
        <v>0</v>
      </c>
      <c r="P32" s="21"/>
      <c r="Q32" s="23">
        <f t="shared" si="8"/>
        <v>0</v>
      </c>
    </row>
    <row r="33" s="1" customFormat="1" ht="15" spans="1:17">
      <c r="A33" s="41" t="s">
        <v>217</v>
      </c>
      <c r="B33" s="17">
        <v>120</v>
      </c>
      <c r="C33" s="19">
        <v>7.3</v>
      </c>
      <c r="D33" s="42">
        <f t="shared" si="0"/>
        <v>8.03</v>
      </c>
      <c r="E33" s="20">
        <f t="shared" si="1"/>
        <v>0.519631278186883</v>
      </c>
      <c r="F33" s="21"/>
      <c r="G33" s="22">
        <f t="shared" si="2"/>
        <v>0</v>
      </c>
      <c r="H33" s="42"/>
      <c r="I33" s="42">
        <f t="shared" si="3"/>
        <v>0</v>
      </c>
      <c r="J33" s="20">
        <f t="shared" si="4"/>
        <v>0</v>
      </c>
      <c r="K33" s="21"/>
      <c r="L33" s="22">
        <f t="shared" si="5"/>
        <v>0</v>
      </c>
      <c r="M33" s="42">
        <v>196.65</v>
      </c>
      <c r="N33" s="42">
        <f t="shared" si="6"/>
        <v>216.315</v>
      </c>
      <c r="O33" s="20">
        <f t="shared" si="7"/>
        <v>13.9980124459521</v>
      </c>
      <c r="P33" s="21"/>
      <c r="Q33" s="23">
        <f t="shared" si="8"/>
        <v>0</v>
      </c>
    </row>
    <row r="34" s="1" customFormat="1" ht="15" spans="1:17">
      <c r="A34" s="41" t="s">
        <v>218</v>
      </c>
      <c r="B34" s="17">
        <v>280</v>
      </c>
      <c r="C34" s="19">
        <v>155.905</v>
      </c>
      <c r="D34" s="42">
        <f t="shared" si="0"/>
        <v>171.4955</v>
      </c>
      <c r="E34" s="20">
        <f t="shared" si="1"/>
        <v>11.0976869076337</v>
      </c>
      <c r="F34" s="21"/>
      <c r="G34" s="22">
        <f t="shared" si="2"/>
        <v>0</v>
      </c>
      <c r="H34" s="42">
        <v>52.6</v>
      </c>
      <c r="I34" s="42">
        <f t="shared" si="3"/>
        <v>57.86</v>
      </c>
      <c r="J34" s="20">
        <f t="shared" si="4"/>
        <v>3.74419249762055</v>
      </c>
      <c r="K34" s="21"/>
      <c r="L34" s="22">
        <f t="shared" si="5"/>
        <v>0</v>
      </c>
      <c r="M34" s="42">
        <v>31.2</v>
      </c>
      <c r="N34" s="42">
        <f t="shared" si="6"/>
        <v>34.32</v>
      </c>
      <c r="O34" s="20">
        <f t="shared" si="7"/>
        <v>2.22088984649736</v>
      </c>
      <c r="P34" s="21"/>
      <c r="Q34" s="23">
        <f t="shared" si="8"/>
        <v>0</v>
      </c>
    </row>
    <row r="35" s="1" customFormat="1" ht="15" spans="1:17">
      <c r="A35" s="41" t="s">
        <v>219</v>
      </c>
      <c r="B35" s="17">
        <v>230</v>
      </c>
      <c r="C35" s="19">
        <v>58</v>
      </c>
      <c r="D35" s="42">
        <f t="shared" si="0"/>
        <v>63.8</v>
      </c>
      <c r="E35" s="20">
        <f t="shared" si="1"/>
        <v>4.1285772787451</v>
      </c>
      <c r="F35" s="21"/>
      <c r="G35" s="22">
        <f t="shared" si="2"/>
        <v>0</v>
      </c>
      <c r="H35" s="42">
        <v>17.64</v>
      </c>
      <c r="I35" s="42">
        <f t="shared" si="3"/>
        <v>19.404</v>
      </c>
      <c r="J35" s="20">
        <f t="shared" si="4"/>
        <v>1.25565695167351</v>
      </c>
      <c r="K35" s="21"/>
      <c r="L35" s="22">
        <f t="shared" si="5"/>
        <v>0</v>
      </c>
      <c r="M35" s="42"/>
      <c r="N35" s="42">
        <f t="shared" si="6"/>
        <v>0</v>
      </c>
      <c r="O35" s="20">
        <f t="shared" si="7"/>
        <v>0</v>
      </c>
      <c r="P35" s="21"/>
      <c r="Q35" s="23">
        <f t="shared" si="8"/>
        <v>0</v>
      </c>
    </row>
    <row r="36" s="1" customFormat="1" ht="15" spans="1:17">
      <c r="A36" s="41" t="s">
        <v>220</v>
      </c>
      <c r="B36" s="17">
        <v>237</v>
      </c>
      <c r="C36" s="19">
        <v>22.32</v>
      </c>
      <c r="D36" s="42">
        <f t="shared" si="0"/>
        <v>24.552</v>
      </c>
      <c r="E36" s="20">
        <f t="shared" si="1"/>
        <v>1.58879042864811</v>
      </c>
      <c r="F36" s="21"/>
      <c r="G36" s="22">
        <f t="shared" si="2"/>
        <v>0</v>
      </c>
      <c r="H36" s="42"/>
      <c r="I36" s="42">
        <f t="shared" si="3"/>
        <v>0</v>
      </c>
      <c r="J36" s="20">
        <f t="shared" si="4"/>
        <v>0</v>
      </c>
      <c r="K36" s="21"/>
      <c r="L36" s="22">
        <f t="shared" si="5"/>
        <v>0</v>
      </c>
      <c r="M36" s="42">
        <v>31.68</v>
      </c>
      <c r="N36" s="42">
        <f t="shared" si="6"/>
        <v>34.848</v>
      </c>
      <c r="O36" s="20">
        <f t="shared" si="7"/>
        <v>2.25505738259732</v>
      </c>
      <c r="P36" s="21"/>
      <c r="Q36" s="23">
        <f t="shared" si="8"/>
        <v>0</v>
      </c>
    </row>
    <row r="37" s="1" customFormat="1" ht="15" spans="1:17">
      <c r="A37" s="41" t="s">
        <v>221</v>
      </c>
      <c r="B37" s="17">
        <v>292</v>
      </c>
      <c r="C37" s="19">
        <v>1.44</v>
      </c>
      <c r="D37" s="42">
        <f t="shared" si="0"/>
        <v>1.584</v>
      </c>
      <c r="E37" s="20">
        <f t="shared" si="1"/>
        <v>0.102502608299878</v>
      </c>
      <c r="F37" s="21"/>
      <c r="G37" s="22">
        <f t="shared" si="2"/>
        <v>0</v>
      </c>
      <c r="H37" s="42"/>
      <c r="I37" s="42">
        <f t="shared" si="3"/>
        <v>0</v>
      </c>
      <c r="J37" s="20">
        <f t="shared" si="4"/>
        <v>0</v>
      </c>
      <c r="K37" s="21"/>
      <c r="L37" s="22">
        <f t="shared" si="5"/>
        <v>0</v>
      </c>
      <c r="M37" s="42"/>
      <c r="N37" s="42">
        <f t="shared" si="6"/>
        <v>0</v>
      </c>
      <c r="O37" s="20">
        <f t="shared" si="7"/>
        <v>0</v>
      </c>
      <c r="P37" s="21"/>
      <c r="Q37" s="23">
        <f t="shared" si="8"/>
        <v>0</v>
      </c>
    </row>
    <row r="38" s="1" customFormat="1" ht="15" spans="1:17">
      <c r="A38" s="41" t="s">
        <v>222</v>
      </c>
      <c r="B38" s="17">
        <v>480</v>
      </c>
      <c r="C38" s="19">
        <v>46.225</v>
      </c>
      <c r="D38" s="42">
        <f t="shared" si="0"/>
        <v>50.8475</v>
      </c>
      <c r="E38" s="20">
        <f t="shared" si="1"/>
        <v>3.29040490879297</v>
      </c>
      <c r="F38" s="21"/>
      <c r="G38" s="22">
        <f t="shared" si="2"/>
        <v>0</v>
      </c>
      <c r="H38" s="42"/>
      <c r="I38" s="42">
        <f t="shared" si="3"/>
        <v>0</v>
      </c>
      <c r="J38" s="20">
        <f t="shared" si="4"/>
        <v>0</v>
      </c>
      <c r="K38" s="21"/>
      <c r="L38" s="22">
        <f t="shared" si="5"/>
        <v>0</v>
      </c>
      <c r="M38" s="42">
        <v>66.64</v>
      </c>
      <c r="N38" s="42">
        <f t="shared" si="6"/>
        <v>73.304</v>
      </c>
      <c r="O38" s="20">
        <f t="shared" si="7"/>
        <v>4.74359292854436</v>
      </c>
      <c r="P38" s="21"/>
      <c r="Q38" s="23">
        <f t="shared" si="8"/>
        <v>0</v>
      </c>
    </row>
    <row r="39" s="1" customFormat="1" ht="15" spans="1:17">
      <c r="A39" s="41" t="s">
        <v>223</v>
      </c>
      <c r="B39" s="17">
        <v>278</v>
      </c>
      <c r="C39" s="19">
        <v>73.79</v>
      </c>
      <c r="D39" s="42">
        <f t="shared" si="0"/>
        <v>81.169</v>
      </c>
      <c r="E39" s="20">
        <f t="shared" si="1"/>
        <v>5.25254685170001</v>
      </c>
      <c r="F39" s="21"/>
      <c r="G39" s="22">
        <f t="shared" si="2"/>
        <v>0</v>
      </c>
      <c r="H39" s="42"/>
      <c r="I39" s="42">
        <f t="shared" si="3"/>
        <v>0</v>
      </c>
      <c r="J39" s="20">
        <f t="shared" si="4"/>
        <v>0</v>
      </c>
      <c r="K39" s="21"/>
      <c r="L39" s="22">
        <f t="shared" si="5"/>
        <v>0</v>
      </c>
      <c r="M39" s="42"/>
      <c r="N39" s="42">
        <f t="shared" si="6"/>
        <v>0</v>
      </c>
      <c r="O39" s="20">
        <f t="shared" si="7"/>
        <v>0</v>
      </c>
      <c r="P39" s="21"/>
      <c r="Q39" s="23">
        <f t="shared" si="8"/>
        <v>0</v>
      </c>
    </row>
    <row r="40" s="1" customFormat="1" ht="15" spans="1:17">
      <c r="A40" s="41" t="s">
        <v>224</v>
      </c>
      <c r="B40" s="17">
        <v>330</v>
      </c>
      <c r="C40" s="19">
        <v>49.53</v>
      </c>
      <c r="D40" s="42">
        <f t="shared" si="0"/>
        <v>54.483</v>
      </c>
      <c r="E40" s="20">
        <f t="shared" si="1"/>
        <v>3.52566263131456</v>
      </c>
      <c r="F40" s="21"/>
      <c r="G40" s="22">
        <f t="shared" si="2"/>
        <v>0</v>
      </c>
      <c r="H40" s="42">
        <v>34.56</v>
      </c>
      <c r="I40" s="42">
        <f t="shared" si="3"/>
        <v>38.016</v>
      </c>
      <c r="J40" s="20">
        <f t="shared" si="4"/>
        <v>2.46006259919708</v>
      </c>
      <c r="K40" s="21"/>
      <c r="L40" s="22">
        <f t="shared" si="5"/>
        <v>0</v>
      </c>
      <c r="M40" s="42">
        <v>361.35</v>
      </c>
      <c r="N40" s="42">
        <f t="shared" si="6"/>
        <v>397.485</v>
      </c>
      <c r="O40" s="20">
        <f t="shared" si="7"/>
        <v>25.7217482702507</v>
      </c>
      <c r="P40" s="21"/>
      <c r="Q40" s="23">
        <f t="shared" si="8"/>
        <v>0</v>
      </c>
    </row>
    <row r="41" s="1" customFormat="1" ht="15" spans="1:17">
      <c r="A41" s="41" t="s">
        <v>225</v>
      </c>
      <c r="B41" s="17">
        <v>710</v>
      </c>
      <c r="C41" s="19">
        <v>13.08</v>
      </c>
      <c r="D41" s="42">
        <f t="shared" si="0"/>
        <v>14.388</v>
      </c>
      <c r="E41" s="20">
        <f t="shared" si="1"/>
        <v>0.931065358723894</v>
      </c>
      <c r="F41" s="21"/>
      <c r="G41" s="22">
        <f t="shared" si="2"/>
        <v>0</v>
      </c>
      <c r="H41" s="42">
        <v>27.36</v>
      </c>
      <c r="I41" s="42">
        <f t="shared" si="3"/>
        <v>30.096</v>
      </c>
      <c r="J41" s="20">
        <f t="shared" si="4"/>
        <v>1.94754955769769</v>
      </c>
      <c r="K41" s="21"/>
      <c r="L41" s="22">
        <f t="shared" si="5"/>
        <v>0</v>
      </c>
      <c r="M41" s="42">
        <v>31.32</v>
      </c>
      <c r="N41" s="42">
        <f t="shared" si="6"/>
        <v>34.452</v>
      </c>
      <c r="O41" s="20">
        <f t="shared" si="7"/>
        <v>2.22943173052235</v>
      </c>
      <c r="P41" s="21"/>
      <c r="Q41" s="23">
        <f t="shared" si="8"/>
        <v>0</v>
      </c>
    </row>
    <row r="42" s="1" customFormat="1" ht="15" spans="1:17">
      <c r="A42" s="41" t="s">
        <v>226</v>
      </c>
      <c r="B42" s="17">
        <v>430</v>
      </c>
      <c r="C42" s="19">
        <v>70.855</v>
      </c>
      <c r="D42" s="42">
        <f t="shared" si="0"/>
        <v>77.9405</v>
      </c>
      <c r="E42" s="20">
        <f t="shared" si="1"/>
        <v>5.04362660492213</v>
      </c>
      <c r="F42" s="21"/>
      <c r="G42" s="22">
        <f t="shared" si="2"/>
        <v>0</v>
      </c>
      <c r="H42" s="42">
        <v>13.5</v>
      </c>
      <c r="I42" s="42">
        <f t="shared" si="3"/>
        <v>14.85</v>
      </c>
      <c r="J42" s="20">
        <f t="shared" si="4"/>
        <v>0.960961952811358</v>
      </c>
      <c r="K42" s="21"/>
      <c r="L42" s="22">
        <f t="shared" si="5"/>
        <v>0</v>
      </c>
      <c r="M42" s="42">
        <v>225.7</v>
      </c>
      <c r="N42" s="42">
        <f t="shared" si="6"/>
        <v>248.27</v>
      </c>
      <c r="O42" s="20">
        <f t="shared" si="7"/>
        <v>16.0658602036684</v>
      </c>
      <c r="P42" s="21"/>
      <c r="Q42" s="23">
        <f t="shared" si="8"/>
        <v>0</v>
      </c>
    </row>
    <row r="43" s="1" customFormat="1" ht="15" spans="1:17">
      <c r="A43" s="41" t="s">
        <v>227</v>
      </c>
      <c r="B43" s="17">
        <v>520</v>
      </c>
      <c r="C43" s="19"/>
      <c r="D43" s="42">
        <f t="shared" si="0"/>
        <v>0</v>
      </c>
      <c r="E43" s="20">
        <f t="shared" si="1"/>
        <v>0</v>
      </c>
      <c r="F43" s="21"/>
      <c r="G43" s="22">
        <f t="shared" si="2"/>
        <v>0</v>
      </c>
      <c r="H43" s="42"/>
      <c r="I43" s="42">
        <f t="shared" si="3"/>
        <v>0</v>
      </c>
      <c r="J43" s="20">
        <f t="shared" si="4"/>
        <v>0</v>
      </c>
      <c r="K43" s="21"/>
      <c r="L43" s="22">
        <f t="shared" si="5"/>
        <v>0</v>
      </c>
      <c r="M43" s="42">
        <v>125.76</v>
      </c>
      <c r="N43" s="42">
        <f t="shared" si="6"/>
        <v>138.336</v>
      </c>
      <c r="O43" s="20">
        <f t="shared" si="7"/>
        <v>8.95189445818936</v>
      </c>
      <c r="P43" s="21"/>
      <c r="Q43" s="23">
        <f t="shared" si="8"/>
        <v>0</v>
      </c>
    </row>
    <row r="44" s="1" customFormat="1" ht="15" spans="1:17">
      <c r="A44" s="41" t="s">
        <v>228</v>
      </c>
      <c r="B44" s="17">
        <v>420</v>
      </c>
      <c r="C44" s="19">
        <v>8.1</v>
      </c>
      <c r="D44" s="42">
        <f t="shared" si="0"/>
        <v>8.91</v>
      </c>
      <c r="E44" s="20">
        <f t="shared" si="1"/>
        <v>0.576577171686815</v>
      </c>
      <c r="F44" s="21"/>
      <c r="G44" s="22">
        <f t="shared" si="2"/>
        <v>0</v>
      </c>
      <c r="H44" s="42">
        <v>41.94</v>
      </c>
      <c r="I44" s="42">
        <f t="shared" si="3"/>
        <v>46.134</v>
      </c>
      <c r="J44" s="20">
        <f t="shared" si="4"/>
        <v>2.98538846673395</v>
      </c>
      <c r="K44" s="21"/>
      <c r="L44" s="22">
        <f t="shared" si="5"/>
        <v>0</v>
      </c>
      <c r="M44" s="42">
        <v>196.92</v>
      </c>
      <c r="N44" s="42">
        <f t="shared" si="6"/>
        <v>216.612</v>
      </c>
      <c r="O44" s="20">
        <f t="shared" si="7"/>
        <v>14.0172316850083</v>
      </c>
      <c r="P44" s="21"/>
      <c r="Q44" s="23">
        <f t="shared" si="8"/>
        <v>0</v>
      </c>
    </row>
    <row r="45" s="1" customFormat="1" ht="15" spans="1:17">
      <c r="A45" s="41" t="s">
        <v>229</v>
      </c>
      <c r="B45" s="17">
        <v>530</v>
      </c>
      <c r="C45" s="19">
        <v>20.475</v>
      </c>
      <c r="D45" s="42">
        <f t="shared" si="0"/>
        <v>22.5225</v>
      </c>
      <c r="E45" s="20">
        <f t="shared" si="1"/>
        <v>1.45745896176389</v>
      </c>
      <c r="F45" s="21"/>
      <c r="G45" s="22">
        <f t="shared" si="2"/>
        <v>0</v>
      </c>
      <c r="H45" s="42"/>
      <c r="I45" s="42">
        <f t="shared" si="3"/>
        <v>0</v>
      </c>
      <c r="J45" s="20">
        <f t="shared" si="4"/>
        <v>0</v>
      </c>
      <c r="K45" s="21"/>
      <c r="L45" s="22">
        <f t="shared" si="5"/>
        <v>0</v>
      </c>
      <c r="M45" s="42"/>
      <c r="N45" s="42">
        <f t="shared" si="6"/>
        <v>0</v>
      </c>
      <c r="O45" s="20">
        <f t="shared" si="7"/>
        <v>0</v>
      </c>
      <c r="P45" s="21"/>
      <c r="Q45" s="23">
        <f t="shared" si="8"/>
        <v>0</v>
      </c>
    </row>
    <row r="46" s="1" customFormat="1" ht="15" spans="1:17">
      <c r="A46" s="41" t="s">
        <v>230</v>
      </c>
      <c r="B46" s="17">
        <v>305</v>
      </c>
      <c r="C46" s="51">
        <v>89.665</v>
      </c>
      <c r="D46" s="42">
        <f t="shared" si="0"/>
        <v>98.6315</v>
      </c>
      <c r="E46" s="20">
        <f t="shared" si="1"/>
        <v>6.38256692583929</v>
      </c>
      <c r="F46" s="21"/>
      <c r="G46" s="22">
        <f t="shared" si="2"/>
        <v>0</v>
      </c>
      <c r="H46" s="42">
        <v>14</v>
      </c>
      <c r="I46" s="42">
        <f t="shared" si="3"/>
        <v>15.4</v>
      </c>
      <c r="J46" s="20">
        <f t="shared" si="4"/>
        <v>0.996553136248816</v>
      </c>
      <c r="K46" s="21"/>
      <c r="L46" s="22">
        <f t="shared" si="5"/>
        <v>0</v>
      </c>
      <c r="M46" s="42">
        <v>25</v>
      </c>
      <c r="N46" s="42">
        <f t="shared" si="6"/>
        <v>27.5</v>
      </c>
      <c r="O46" s="20">
        <f t="shared" si="7"/>
        <v>1.77955917187289</v>
      </c>
      <c r="P46" s="21"/>
      <c r="Q46" s="23">
        <f t="shared" si="8"/>
        <v>0</v>
      </c>
    </row>
    <row r="47" s="1" customFormat="1" ht="15" spans="1:17">
      <c r="A47" s="41" t="s">
        <v>231</v>
      </c>
      <c r="B47" s="17">
        <v>221</v>
      </c>
      <c r="C47" s="51">
        <f>140.175+10.8+267.62</f>
        <v>418.595</v>
      </c>
      <c r="D47" s="42">
        <f t="shared" si="0"/>
        <v>460.4545</v>
      </c>
      <c r="E47" s="20">
        <f t="shared" si="1"/>
        <v>29.7965828620052</v>
      </c>
      <c r="F47" s="21"/>
      <c r="G47" s="22">
        <f t="shared" si="2"/>
        <v>0</v>
      </c>
      <c r="H47" s="42">
        <v>156.83</v>
      </c>
      <c r="I47" s="42">
        <f t="shared" si="3"/>
        <v>172.513</v>
      </c>
      <c r="J47" s="20">
        <f t="shared" si="4"/>
        <v>11.163530596993</v>
      </c>
      <c r="K47" s="21"/>
      <c r="L47" s="22">
        <f t="shared" si="5"/>
        <v>0</v>
      </c>
      <c r="M47" s="42">
        <v>92.935</v>
      </c>
      <c r="N47" s="42">
        <f t="shared" si="6"/>
        <v>102.2285</v>
      </c>
      <c r="O47" s="20">
        <f t="shared" si="7"/>
        <v>6.61533326552027</v>
      </c>
      <c r="P47" s="21"/>
      <c r="Q47" s="23">
        <f t="shared" si="8"/>
        <v>0</v>
      </c>
    </row>
    <row r="48" s="1" customFormat="1" ht="15" customHeight="1" spans="1:17">
      <c r="A48" s="43" t="s">
        <v>232</v>
      </c>
      <c r="B48" s="44"/>
      <c r="C48" s="25">
        <f>SUM(C3:C47)</f>
        <v>2663.598</v>
      </c>
      <c r="D48" s="42">
        <f t="shared" si="0"/>
        <v>2929.9578</v>
      </c>
      <c r="E48" s="20"/>
      <c r="F48" s="24"/>
      <c r="G48" s="24">
        <f>SUM(G3:G47)</f>
        <v>0</v>
      </c>
      <c r="H48" s="22">
        <f>SUM(H3:H47)</f>
        <v>2042.215</v>
      </c>
      <c r="I48" s="42">
        <f t="shared" si="3"/>
        <v>2246.4365</v>
      </c>
      <c r="J48" s="20"/>
      <c r="K48" s="24"/>
      <c r="L48" s="24">
        <f>SUM(L3:L47)</f>
        <v>0</v>
      </c>
      <c r="M48" s="22">
        <f>SUM(M3:M47)</f>
        <v>9342.61</v>
      </c>
      <c r="N48" s="42">
        <f t="shared" si="6"/>
        <v>10276.871</v>
      </c>
      <c r="O48" s="20"/>
      <c r="P48" s="22"/>
      <c r="Q48" s="23">
        <f>SUM(Q3:Q47)</f>
        <v>0</v>
      </c>
    </row>
    <row r="49" s="1" customFormat="1" ht="15" customHeight="1" spans="1:17">
      <c r="A49" s="43" t="s">
        <v>72</v>
      </c>
      <c r="B49" s="44"/>
      <c r="C49" s="52">
        <f>C48+H48+M48</f>
        <v>14048.423</v>
      </c>
      <c r="D49" s="27">
        <f>D48+I48+N48</f>
        <v>15453.2653</v>
      </c>
      <c r="E49" s="28"/>
      <c r="F49" s="27"/>
      <c r="G49" s="27"/>
      <c r="H49" s="53">
        <f>D48+I48+N48</f>
        <v>15453.2653</v>
      </c>
      <c r="I49" s="47"/>
      <c r="J49" s="28"/>
      <c r="K49" s="27"/>
      <c r="L49" s="27"/>
      <c r="M49" s="47"/>
      <c r="N49" s="47"/>
      <c r="O49" s="28"/>
      <c r="P49" s="31"/>
      <c r="Q49" s="22"/>
    </row>
    <row r="50" s="1" customFormat="1" ht="180" customHeight="1" spans="1:17">
      <c r="A50" s="32" t="s">
        <v>233</v>
      </c>
      <c r="B50" s="32"/>
      <c r="C50" s="33"/>
      <c r="D50" s="48"/>
      <c r="E50" s="34"/>
      <c r="F50" s="32"/>
      <c r="G50" s="32"/>
      <c r="H50" s="48"/>
      <c r="I50" s="48"/>
      <c r="J50" s="34"/>
      <c r="K50" s="32"/>
      <c r="L50" s="32"/>
      <c r="M50" s="48"/>
      <c r="N50" s="48"/>
      <c r="O50" s="34"/>
      <c r="P50" s="32"/>
      <c r="Q50" s="32"/>
    </row>
    <row r="58" s="1" customFormat="1" spans="1:17">
      <c r="C58" s="3"/>
      <c r="D58" s="36"/>
      <c r="E58" s="4"/>
      <c r="H58" s="36"/>
      <c r="I58" s="36"/>
      <c r="J58" s="4"/>
      <c r="M58" s="36"/>
      <c r="N58" s="36"/>
      <c r="O58" s="4"/>
    </row>
    <row r="59" s="1" customFormat="1" spans="1:17">
      <c r="C59" s="3"/>
      <c r="D59" s="36"/>
      <c r="E59" s="4"/>
      <c r="H59" s="36"/>
      <c r="I59" s="36"/>
      <c r="J59" s="4"/>
      <c r="M59" s="36"/>
      <c r="N59" s="36"/>
      <c r="O59" s="4"/>
    </row>
    <row r="60" s="1" customFormat="1" spans="1:17">
      <c r="C60" s="3"/>
      <c r="D60" s="36"/>
      <c r="E60" s="4"/>
      <c r="H60" s="36"/>
      <c r="I60" s="36"/>
      <c r="J60" s="4"/>
      <c r="M60" s="36"/>
      <c r="N60" s="36"/>
      <c r="O60" s="4"/>
    </row>
    <row r="61" s="1" customFormat="1" spans="1:17">
      <c r="C61" s="3"/>
      <c r="D61" s="36"/>
      <c r="E61" s="4"/>
      <c r="H61" s="36"/>
      <c r="I61" s="36"/>
      <c r="J61" s="4"/>
      <c r="M61" s="36"/>
      <c r="N61" s="36"/>
      <c r="O61" s="4"/>
    </row>
    <row r="62" s="1" customFormat="1" spans="1:17">
      <c r="C62" s="3"/>
      <c r="D62" s="36"/>
      <c r="E62" s="4"/>
      <c r="H62" s="36"/>
      <c r="I62" s="36"/>
      <c r="J62" s="4"/>
      <c r="M62" s="36"/>
      <c r="N62" s="36"/>
      <c r="O62" s="4"/>
    </row>
    <row r="63" s="1" customFormat="1" spans="1:17">
      <c r="C63" s="3"/>
      <c r="D63" s="36"/>
      <c r="E63" s="4"/>
      <c r="H63" s="36"/>
      <c r="I63" s="36"/>
      <c r="J63" s="4"/>
      <c r="M63" s="36"/>
      <c r="N63" s="36"/>
      <c r="O63" s="4"/>
    </row>
    <row r="64" s="1" customFormat="1" spans="1:17">
      <c r="C64" s="3"/>
      <c r="D64" s="36"/>
      <c r="E64" s="4"/>
      <c r="H64" s="36"/>
      <c r="I64" s="36"/>
      <c r="J64" s="4"/>
      <c r="M64" s="36"/>
      <c r="N64" s="36"/>
      <c r="O64" s="4"/>
    </row>
    <row r="65" s="1" customFormat="1" spans="3:15">
      <c r="C65" s="3"/>
      <c r="D65" s="36"/>
      <c r="E65" s="4"/>
      <c r="H65" s="36"/>
      <c r="I65" s="36"/>
      <c r="J65" s="4"/>
      <c r="M65" s="36"/>
      <c r="N65" s="36"/>
      <c r="O65" s="4"/>
    </row>
    <row r="66" s="1" customFormat="1" spans="3:15">
      <c r="C66" s="3"/>
      <c r="D66" s="36"/>
      <c r="E66" s="4"/>
      <c r="H66" s="36"/>
      <c r="I66" s="36"/>
      <c r="J66" s="4"/>
      <c r="M66" s="36"/>
      <c r="N66" s="36"/>
      <c r="O66" s="4"/>
    </row>
    <row r="67" s="1" customFormat="1" spans="3:15">
      <c r="C67" s="3"/>
      <c r="D67" s="36"/>
      <c r="E67" s="4"/>
      <c r="H67" s="36"/>
      <c r="I67" s="36"/>
      <c r="J67" s="4"/>
      <c r="M67" s="36"/>
      <c r="N67" s="36"/>
      <c r="O67" s="4"/>
    </row>
    <row r="68" s="1" customFormat="1" spans="3:15">
      <c r="C68" s="3"/>
      <c r="D68" s="36"/>
      <c r="E68" s="4"/>
      <c r="H68" s="36"/>
      <c r="I68" s="36"/>
      <c r="J68" s="4"/>
      <c r="M68" s="36"/>
      <c r="N68" s="36"/>
      <c r="O68" s="4"/>
    </row>
    <row r="69" s="1" customFormat="1" spans="3:15">
      <c r="C69" s="3"/>
      <c r="D69" s="36"/>
      <c r="E69" s="4"/>
      <c r="H69" s="36"/>
      <c r="I69" s="36"/>
      <c r="J69" s="4"/>
      <c r="M69" s="36"/>
      <c r="N69" s="36"/>
      <c r="O69" s="4"/>
    </row>
    <row r="70" s="1" customFormat="1" spans="3:15">
      <c r="C70" s="3"/>
      <c r="D70" s="36"/>
      <c r="E70" s="4"/>
      <c r="H70" s="36"/>
      <c r="I70" s="36"/>
      <c r="J70" s="4"/>
      <c r="M70" s="36"/>
      <c r="N70" s="36"/>
      <c r="O70" s="4"/>
    </row>
    <row r="71" s="1" customFormat="1" spans="3:15">
      <c r="C71" s="3"/>
      <c r="D71" s="36"/>
      <c r="E71" s="4"/>
      <c r="H71" s="36"/>
      <c r="I71" s="36"/>
      <c r="J71" s="4"/>
      <c r="M71" s="36"/>
      <c r="N71" s="36"/>
      <c r="O71" s="4"/>
    </row>
    <row r="72" s="1" customFormat="1" spans="3:15">
      <c r="C72" s="3"/>
      <c r="D72" s="36"/>
      <c r="E72" s="4"/>
      <c r="H72" s="36"/>
      <c r="I72" s="36"/>
      <c r="J72" s="4"/>
      <c r="M72" s="36"/>
      <c r="N72" s="36"/>
      <c r="O72" s="4"/>
    </row>
    <row r="73" s="1" customFormat="1" spans="3:15">
      <c r="C73" s="3"/>
      <c r="D73" s="36"/>
      <c r="E73" s="4"/>
      <c r="H73" s="36"/>
      <c r="I73" s="36"/>
      <c r="J73" s="4"/>
      <c r="M73" s="36"/>
      <c r="N73" s="36"/>
      <c r="O73" s="4"/>
    </row>
    <row r="74" s="1" customFormat="1" spans="3:15">
      <c r="C74" s="3"/>
      <c r="D74" s="36"/>
      <c r="E74" s="4"/>
      <c r="H74" s="36"/>
      <c r="I74" s="36"/>
      <c r="J74" s="4"/>
      <c r="M74" s="36"/>
      <c r="N74" s="36"/>
      <c r="O74" s="4"/>
    </row>
    <row r="75" s="1" customFormat="1" spans="3:15">
      <c r="C75" s="3"/>
      <c r="D75" s="36"/>
      <c r="E75" s="4"/>
      <c r="H75" s="36"/>
      <c r="I75" s="36"/>
      <c r="J75" s="4"/>
      <c r="M75" s="36"/>
      <c r="N75" s="36"/>
      <c r="O75" s="4"/>
    </row>
    <row r="78" s="1" customFormat="1" spans="3:15">
      <c r="C78" s="3"/>
      <c r="D78" s="36"/>
      <c r="E78" s="4"/>
      <c r="H78" s="36"/>
      <c r="I78" s="36"/>
      <c r="J78" s="4"/>
      <c r="M78" s="36"/>
      <c r="N78" s="36"/>
      <c r="O78" s="4"/>
    </row>
  </sheetData>
  <mergeCells count="4">
    <mergeCell ref="A1:Q1"/>
    <mergeCell ref="A48:B48"/>
    <mergeCell ref="A49:B49"/>
    <mergeCell ref="A50:Q50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7"/>
  <sheetViews>
    <sheetView workbookViewId="0">
      <selection activeCell="B11" sqref="B11"/>
    </sheetView>
  </sheetViews>
  <sheetFormatPr defaultColWidth="9.63333333333333" defaultRowHeight="14.25"/>
  <cols>
    <col min="1" max="1" width="35.1416666666667" style="35" customWidth="1"/>
    <col min="2" max="2" width="13.1916666666667" style="1" customWidth="1"/>
    <col min="3" max="3" width="13.475" style="36" customWidth="1"/>
    <col min="4" max="4" width="17.9166666666667" style="36" customWidth="1"/>
    <col min="5" max="5" width="13.475" style="4" customWidth="1"/>
    <col min="6" max="7" width="12.025" style="1" customWidth="1"/>
    <col min="8" max="8" width="12.025" style="36" customWidth="1"/>
    <col min="9" max="9" width="16.3916666666667" style="36" customWidth="1"/>
    <col min="10" max="10" width="12.025" style="4" customWidth="1"/>
    <col min="11" max="12" width="12.025" style="1" customWidth="1"/>
    <col min="13" max="13" width="9.63333333333333" style="1" customWidth="1"/>
    <col min="14" max="16384" width="9.63333333333333" style="1"/>
  </cols>
  <sheetData>
    <row r="1" s="1" customFormat="1" ht="30" customHeight="1" spans="1:12">
      <c r="A1" s="37" t="s">
        <v>234</v>
      </c>
      <c r="B1" s="37"/>
      <c r="C1" s="38"/>
      <c r="D1" s="38"/>
      <c r="E1" s="7"/>
      <c r="F1" s="37"/>
      <c r="G1" s="37"/>
      <c r="H1" s="38"/>
      <c r="I1" s="38"/>
      <c r="J1" s="7"/>
      <c r="K1" s="37"/>
      <c r="L1" s="39"/>
    </row>
    <row r="2" s="1" customFormat="1" ht="30" customHeight="1" spans="1:12">
      <c r="A2" s="9" t="s">
        <v>179</v>
      </c>
      <c r="B2" s="9" t="s">
        <v>180</v>
      </c>
      <c r="C2" s="40" t="s">
        <v>185</v>
      </c>
      <c r="D2" s="40" t="s">
        <v>182</v>
      </c>
      <c r="E2" s="12" t="s">
        <v>235</v>
      </c>
      <c r="F2" s="13" t="s">
        <v>184</v>
      </c>
      <c r="G2" s="13" t="s">
        <v>7</v>
      </c>
      <c r="H2" s="40" t="s">
        <v>185</v>
      </c>
      <c r="I2" s="36" t="s">
        <v>182</v>
      </c>
      <c r="J2" s="14" t="s">
        <v>8</v>
      </c>
      <c r="K2" s="13" t="s">
        <v>184</v>
      </c>
      <c r="L2" s="15" t="s">
        <v>7</v>
      </c>
    </row>
    <row r="3" s="1" customFormat="1" ht="15" spans="1:12">
      <c r="A3" s="41" t="s">
        <v>236</v>
      </c>
      <c r="B3" s="17">
        <v>1430</v>
      </c>
      <c r="C3" s="42">
        <v>143.77</v>
      </c>
      <c r="D3" s="42">
        <f t="shared" ref="D3:D34" si="0">C3*1.1</f>
        <v>158.147</v>
      </c>
      <c r="E3" s="20">
        <f t="shared" ref="E3:E34" si="1">D3/11613.0905*1000</f>
        <v>13.6179942798172</v>
      </c>
      <c r="F3" s="21"/>
      <c r="G3" s="22">
        <f t="shared" ref="G3:G35" si="2">E3*F3</f>
        <v>0</v>
      </c>
      <c r="H3" s="42">
        <v>641.84</v>
      </c>
      <c r="I3" s="42">
        <f t="shared" ref="I3:I34" si="3">H3*1.1</f>
        <v>706.024</v>
      </c>
      <c r="J3" s="20">
        <f t="shared" ref="J3:J34" si="4">I3/11613.0905*1000</f>
        <v>60.7955306987404</v>
      </c>
      <c r="K3" s="21"/>
      <c r="L3" s="23">
        <f t="shared" ref="L3:L34" si="5">J3*K3</f>
        <v>0</v>
      </c>
    </row>
    <row r="4" s="1" customFormat="1" ht="15" spans="1:12">
      <c r="A4" s="41" t="s">
        <v>237</v>
      </c>
      <c r="B4" s="17">
        <v>1450</v>
      </c>
      <c r="C4" s="42"/>
      <c r="D4" s="42">
        <f t="shared" si="0"/>
        <v>0</v>
      </c>
      <c r="E4" s="20">
        <f t="shared" si="1"/>
        <v>0</v>
      </c>
      <c r="F4" s="21"/>
      <c r="G4" s="22">
        <f t="shared" si="2"/>
        <v>0</v>
      </c>
      <c r="H4" s="42">
        <v>424.12</v>
      </c>
      <c r="I4" s="42">
        <f t="shared" si="3"/>
        <v>466.532</v>
      </c>
      <c r="J4" s="20">
        <f t="shared" si="4"/>
        <v>40.1729410444188</v>
      </c>
      <c r="K4" s="21"/>
      <c r="L4" s="23">
        <f t="shared" si="5"/>
        <v>0</v>
      </c>
    </row>
    <row r="5" s="1" customFormat="1" ht="15" spans="1:12">
      <c r="A5" s="41" t="s">
        <v>238</v>
      </c>
      <c r="B5" s="17">
        <v>1780</v>
      </c>
      <c r="C5" s="42">
        <v>13</v>
      </c>
      <c r="D5" s="42">
        <f t="shared" si="0"/>
        <v>14.3</v>
      </c>
      <c r="E5" s="20">
        <f t="shared" si="1"/>
        <v>1.23136903135302</v>
      </c>
      <c r="F5" s="21"/>
      <c r="G5" s="22">
        <f t="shared" si="2"/>
        <v>0</v>
      </c>
      <c r="H5" s="42">
        <v>143.04</v>
      </c>
      <c r="I5" s="42">
        <f t="shared" si="3"/>
        <v>157.344</v>
      </c>
      <c r="J5" s="20">
        <f t="shared" si="4"/>
        <v>13.548848172672</v>
      </c>
      <c r="K5" s="21"/>
      <c r="L5" s="23">
        <f t="shared" si="5"/>
        <v>0</v>
      </c>
    </row>
    <row r="6" s="1" customFormat="1" ht="15" spans="1:12">
      <c r="A6" s="41" t="s">
        <v>239</v>
      </c>
      <c r="B6" s="17">
        <v>1160</v>
      </c>
      <c r="C6" s="42">
        <f>62.64-3</f>
        <v>59.64</v>
      </c>
      <c r="D6" s="42">
        <f t="shared" si="0"/>
        <v>65.604</v>
      </c>
      <c r="E6" s="20">
        <f t="shared" si="1"/>
        <v>5.64914223306879</v>
      </c>
      <c r="F6" s="21"/>
      <c r="G6" s="22">
        <f t="shared" si="2"/>
        <v>0</v>
      </c>
      <c r="H6" s="42"/>
      <c r="I6" s="42">
        <f t="shared" si="3"/>
        <v>0</v>
      </c>
      <c r="J6" s="20">
        <f t="shared" si="4"/>
        <v>0</v>
      </c>
      <c r="K6" s="21"/>
      <c r="L6" s="23">
        <f t="shared" si="5"/>
        <v>0</v>
      </c>
    </row>
    <row r="7" s="1" customFormat="1" ht="15" spans="1:12">
      <c r="A7" s="41" t="s">
        <v>240</v>
      </c>
      <c r="B7" s="17">
        <v>1280</v>
      </c>
      <c r="C7" s="42">
        <v>12</v>
      </c>
      <c r="D7" s="42">
        <f t="shared" si="0"/>
        <v>13.2</v>
      </c>
      <c r="E7" s="20">
        <f t="shared" si="1"/>
        <v>1.13664833663356</v>
      </c>
      <c r="F7" s="21"/>
      <c r="G7" s="22">
        <f t="shared" si="2"/>
        <v>0</v>
      </c>
      <c r="H7" s="42">
        <v>25</v>
      </c>
      <c r="I7" s="42">
        <f t="shared" si="3"/>
        <v>27.5</v>
      </c>
      <c r="J7" s="20">
        <f t="shared" si="4"/>
        <v>2.36801736798658</v>
      </c>
      <c r="K7" s="21"/>
      <c r="L7" s="23">
        <f t="shared" si="5"/>
        <v>0</v>
      </c>
    </row>
    <row r="8" s="1" customFormat="1" ht="15" spans="1:12">
      <c r="A8" s="41" t="s">
        <v>241</v>
      </c>
      <c r="B8" s="17">
        <v>1320</v>
      </c>
      <c r="C8" s="42"/>
      <c r="D8" s="42">
        <f t="shared" si="0"/>
        <v>0</v>
      </c>
      <c r="E8" s="20">
        <f t="shared" si="1"/>
        <v>0</v>
      </c>
      <c r="F8" s="21"/>
      <c r="G8" s="22">
        <f t="shared" si="2"/>
        <v>0</v>
      </c>
      <c r="H8" s="42">
        <v>96.8</v>
      </c>
      <c r="I8" s="42">
        <f t="shared" si="3"/>
        <v>106.48</v>
      </c>
      <c r="J8" s="20">
        <f t="shared" si="4"/>
        <v>9.16896324884405</v>
      </c>
      <c r="K8" s="21"/>
      <c r="L8" s="23">
        <f t="shared" si="5"/>
        <v>0</v>
      </c>
    </row>
    <row r="9" s="1" customFormat="1" ht="15" spans="1:12">
      <c r="A9" s="41" t="s">
        <v>242</v>
      </c>
      <c r="B9" s="17">
        <v>1270</v>
      </c>
      <c r="C9" s="42">
        <v>72</v>
      </c>
      <c r="D9" s="42">
        <f t="shared" si="0"/>
        <v>79.2</v>
      </c>
      <c r="E9" s="20">
        <f t="shared" si="1"/>
        <v>6.81989001980136</v>
      </c>
      <c r="F9" s="21"/>
      <c r="G9" s="22">
        <f t="shared" si="2"/>
        <v>0</v>
      </c>
      <c r="H9" s="42"/>
      <c r="I9" s="42">
        <f t="shared" si="3"/>
        <v>0</v>
      </c>
      <c r="J9" s="20">
        <f t="shared" si="4"/>
        <v>0</v>
      </c>
      <c r="K9" s="21"/>
      <c r="L9" s="23">
        <f t="shared" si="5"/>
        <v>0</v>
      </c>
    </row>
    <row r="10" s="1" customFormat="1" ht="15" spans="1:12">
      <c r="A10" s="41" t="s">
        <v>243</v>
      </c>
      <c r="B10" s="17">
        <v>880</v>
      </c>
      <c r="C10" s="42">
        <f>229.35-8.92</f>
        <v>220.43</v>
      </c>
      <c r="D10" s="42">
        <f t="shared" si="0"/>
        <v>242.473</v>
      </c>
      <c r="E10" s="20">
        <f t="shared" si="1"/>
        <v>20.8792827370113</v>
      </c>
      <c r="F10" s="21"/>
      <c r="G10" s="22">
        <f t="shared" si="2"/>
        <v>0</v>
      </c>
      <c r="H10" s="42">
        <v>1280.82</v>
      </c>
      <c r="I10" s="42">
        <f t="shared" si="3"/>
        <v>1408.902</v>
      </c>
      <c r="J10" s="20">
        <f t="shared" si="4"/>
        <v>121.320160210583</v>
      </c>
      <c r="K10" s="21"/>
      <c r="L10" s="23">
        <f t="shared" si="5"/>
        <v>0</v>
      </c>
    </row>
    <row r="11" s="1" customFormat="1" ht="15" spans="1:12">
      <c r="A11" s="41" t="s">
        <v>244</v>
      </c>
      <c r="B11" s="17">
        <v>720</v>
      </c>
      <c r="C11" s="42">
        <v>119.42</v>
      </c>
      <c r="D11" s="42">
        <f t="shared" si="0"/>
        <v>131.362</v>
      </c>
      <c r="E11" s="20">
        <f t="shared" si="1"/>
        <v>11.3115453633983</v>
      </c>
      <c r="F11" s="21"/>
      <c r="G11" s="22">
        <f t="shared" si="2"/>
        <v>0</v>
      </c>
      <c r="H11" s="42">
        <v>973.41</v>
      </c>
      <c r="I11" s="42">
        <f t="shared" si="3"/>
        <v>1070.751</v>
      </c>
      <c r="J11" s="20">
        <f t="shared" si="4"/>
        <v>92.2020714468728</v>
      </c>
      <c r="K11" s="21"/>
      <c r="L11" s="23">
        <f t="shared" si="5"/>
        <v>0</v>
      </c>
    </row>
    <row r="12" s="1" customFormat="1" ht="15" spans="1:12">
      <c r="A12" s="41" t="s">
        <v>245</v>
      </c>
      <c r="B12" s="17">
        <v>860</v>
      </c>
      <c r="C12" s="42">
        <v>76.6</v>
      </c>
      <c r="D12" s="42">
        <f t="shared" si="0"/>
        <v>84.26</v>
      </c>
      <c r="E12" s="20">
        <f t="shared" si="1"/>
        <v>7.25560521551089</v>
      </c>
      <c r="F12" s="21"/>
      <c r="G12" s="22">
        <f t="shared" si="2"/>
        <v>0</v>
      </c>
      <c r="H12" s="42"/>
      <c r="I12" s="42">
        <f t="shared" si="3"/>
        <v>0</v>
      </c>
      <c r="J12" s="20">
        <f t="shared" si="4"/>
        <v>0</v>
      </c>
      <c r="K12" s="21"/>
      <c r="L12" s="23">
        <f t="shared" si="5"/>
        <v>0</v>
      </c>
    </row>
    <row r="13" s="1" customFormat="1" ht="15" spans="1:12">
      <c r="A13" s="41" t="s">
        <v>246</v>
      </c>
      <c r="B13" s="17">
        <v>1030</v>
      </c>
      <c r="C13" s="42">
        <v>15</v>
      </c>
      <c r="D13" s="42">
        <f t="shared" si="0"/>
        <v>16.5</v>
      </c>
      <c r="E13" s="20">
        <f t="shared" si="1"/>
        <v>1.42081042079195</v>
      </c>
      <c r="F13" s="21"/>
      <c r="G13" s="22">
        <f t="shared" si="2"/>
        <v>0</v>
      </c>
      <c r="H13" s="42">
        <v>30</v>
      </c>
      <c r="I13" s="42">
        <f t="shared" si="3"/>
        <v>33</v>
      </c>
      <c r="J13" s="20">
        <f t="shared" si="4"/>
        <v>2.8416208415839</v>
      </c>
      <c r="K13" s="21"/>
      <c r="L13" s="23">
        <f t="shared" si="5"/>
        <v>0</v>
      </c>
    </row>
    <row r="14" s="1" customFormat="1" ht="15" spans="1:12">
      <c r="A14" s="41" t="s">
        <v>247</v>
      </c>
      <c r="B14" s="17">
        <v>794</v>
      </c>
      <c r="C14" s="42">
        <v>20.6</v>
      </c>
      <c r="D14" s="42">
        <f t="shared" si="0"/>
        <v>22.66</v>
      </c>
      <c r="E14" s="20">
        <f t="shared" si="1"/>
        <v>1.95124631122095</v>
      </c>
      <c r="F14" s="21"/>
      <c r="G14" s="22">
        <f t="shared" si="2"/>
        <v>0</v>
      </c>
      <c r="H14" s="42"/>
      <c r="I14" s="42">
        <f t="shared" si="3"/>
        <v>0</v>
      </c>
      <c r="J14" s="20">
        <f t="shared" si="4"/>
        <v>0</v>
      </c>
      <c r="K14" s="21"/>
      <c r="L14" s="23">
        <f t="shared" si="5"/>
        <v>0</v>
      </c>
    </row>
    <row r="15" s="1" customFormat="1" ht="15" spans="1:12">
      <c r="A15" s="41" t="s">
        <v>248</v>
      </c>
      <c r="B15" s="17">
        <v>667</v>
      </c>
      <c r="C15" s="42">
        <v>12</v>
      </c>
      <c r="D15" s="42">
        <f t="shared" si="0"/>
        <v>13.2</v>
      </c>
      <c r="E15" s="20">
        <f t="shared" si="1"/>
        <v>1.13664833663356</v>
      </c>
      <c r="F15" s="21"/>
      <c r="G15" s="22">
        <f t="shared" si="2"/>
        <v>0</v>
      </c>
      <c r="H15" s="42"/>
      <c r="I15" s="42">
        <f t="shared" si="3"/>
        <v>0</v>
      </c>
      <c r="J15" s="20">
        <f t="shared" si="4"/>
        <v>0</v>
      </c>
      <c r="K15" s="21"/>
      <c r="L15" s="23">
        <f t="shared" si="5"/>
        <v>0</v>
      </c>
    </row>
    <row r="16" s="1" customFormat="1" ht="15" spans="1:12">
      <c r="A16" s="41" t="s">
        <v>249</v>
      </c>
      <c r="B16" s="17">
        <v>800</v>
      </c>
      <c r="C16" s="42">
        <v>33.53</v>
      </c>
      <c r="D16" s="42">
        <f t="shared" si="0"/>
        <v>36.883</v>
      </c>
      <c r="E16" s="20">
        <f t="shared" si="1"/>
        <v>3.17598489394361</v>
      </c>
      <c r="F16" s="21"/>
      <c r="G16" s="22">
        <f t="shared" si="2"/>
        <v>0</v>
      </c>
      <c r="H16" s="42"/>
      <c r="I16" s="42">
        <f t="shared" si="3"/>
        <v>0</v>
      </c>
      <c r="J16" s="20">
        <f t="shared" si="4"/>
        <v>0</v>
      </c>
      <c r="K16" s="21"/>
      <c r="L16" s="23">
        <f t="shared" si="5"/>
        <v>0</v>
      </c>
    </row>
    <row r="17" s="1" customFormat="1" ht="15" spans="1:12">
      <c r="A17" s="41" t="s">
        <v>250</v>
      </c>
      <c r="B17" s="17">
        <v>750</v>
      </c>
      <c r="C17" s="42"/>
      <c r="D17" s="42">
        <f t="shared" si="0"/>
        <v>0</v>
      </c>
      <c r="E17" s="20">
        <f t="shared" si="1"/>
        <v>0</v>
      </c>
      <c r="F17" s="21"/>
      <c r="G17" s="22">
        <f t="shared" si="2"/>
        <v>0</v>
      </c>
      <c r="H17" s="42">
        <v>94.68</v>
      </c>
      <c r="I17" s="42">
        <f t="shared" si="3"/>
        <v>104.148</v>
      </c>
      <c r="J17" s="20">
        <f t="shared" si="4"/>
        <v>8.96815537603879</v>
      </c>
      <c r="K17" s="21"/>
      <c r="L17" s="23">
        <f t="shared" si="5"/>
        <v>0</v>
      </c>
    </row>
    <row r="18" s="1" customFormat="1" ht="15" spans="1:12">
      <c r="A18" s="41" t="s">
        <v>251</v>
      </c>
      <c r="B18" s="17">
        <v>620</v>
      </c>
      <c r="C18" s="42"/>
      <c r="D18" s="42">
        <f t="shared" si="0"/>
        <v>0</v>
      </c>
      <c r="E18" s="20">
        <f t="shared" si="1"/>
        <v>0</v>
      </c>
      <c r="F18" s="21"/>
      <c r="G18" s="22">
        <f t="shared" si="2"/>
        <v>0</v>
      </c>
      <c r="H18" s="42">
        <v>31.85</v>
      </c>
      <c r="I18" s="42">
        <f t="shared" si="3"/>
        <v>35.035</v>
      </c>
      <c r="J18" s="20">
        <f t="shared" si="4"/>
        <v>3.01685412681491</v>
      </c>
      <c r="K18" s="21"/>
      <c r="L18" s="23">
        <f t="shared" si="5"/>
        <v>0</v>
      </c>
    </row>
    <row r="19" s="1" customFormat="1" ht="15" spans="1:12">
      <c r="A19" s="41" t="s">
        <v>252</v>
      </c>
      <c r="B19" s="17">
        <v>1200</v>
      </c>
      <c r="C19" s="42"/>
      <c r="D19" s="42">
        <f t="shared" si="0"/>
        <v>0</v>
      </c>
      <c r="E19" s="20">
        <f t="shared" si="1"/>
        <v>0</v>
      </c>
      <c r="F19" s="21"/>
      <c r="G19" s="22">
        <f t="shared" si="2"/>
        <v>0</v>
      </c>
      <c r="H19" s="42">
        <v>33.12</v>
      </c>
      <c r="I19" s="42">
        <f t="shared" si="3"/>
        <v>36.432</v>
      </c>
      <c r="J19" s="20">
        <f t="shared" si="4"/>
        <v>3.13714940910863</v>
      </c>
      <c r="K19" s="21"/>
      <c r="L19" s="23">
        <f t="shared" si="5"/>
        <v>0</v>
      </c>
    </row>
    <row r="20" s="1" customFormat="1" ht="15" spans="1:12">
      <c r="A20" s="41" t="s">
        <v>253</v>
      </c>
      <c r="B20" s="17">
        <v>910</v>
      </c>
      <c r="C20" s="42">
        <v>75.665</v>
      </c>
      <c r="D20" s="42">
        <f t="shared" si="0"/>
        <v>83.2315</v>
      </c>
      <c r="E20" s="20">
        <f t="shared" si="1"/>
        <v>7.1670413659482</v>
      </c>
      <c r="F20" s="21"/>
      <c r="G20" s="22">
        <f t="shared" si="2"/>
        <v>0</v>
      </c>
      <c r="H20" s="42">
        <v>431.33</v>
      </c>
      <c r="I20" s="42">
        <f t="shared" si="3"/>
        <v>474.463</v>
      </c>
      <c r="J20" s="20">
        <f t="shared" si="4"/>
        <v>40.8558772533461</v>
      </c>
      <c r="K20" s="21"/>
      <c r="L20" s="23">
        <f t="shared" si="5"/>
        <v>0</v>
      </c>
    </row>
    <row r="21" s="1" customFormat="1" ht="15" spans="1:12">
      <c r="A21" s="41" t="s">
        <v>254</v>
      </c>
      <c r="B21" s="17">
        <v>710</v>
      </c>
      <c r="C21" s="42">
        <v>20.84</v>
      </c>
      <c r="D21" s="42">
        <f t="shared" si="0"/>
        <v>22.924</v>
      </c>
      <c r="E21" s="20">
        <f t="shared" si="1"/>
        <v>1.97397927795362</v>
      </c>
      <c r="F21" s="21"/>
      <c r="G21" s="22">
        <f t="shared" si="2"/>
        <v>0</v>
      </c>
      <c r="H21" s="42">
        <v>197.4</v>
      </c>
      <c r="I21" s="42">
        <f t="shared" si="3"/>
        <v>217.14</v>
      </c>
      <c r="J21" s="20">
        <f t="shared" si="4"/>
        <v>18.6978651376221</v>
      </c>
      <c r="K21" s="21"/>
      <c r="L21" s="23">
        <f t="shared" si="5"/>
        <v>0</v>
      </c>
    </row>
    <row r="22" s="1" customFormat="1" ht="15" spans="1:12">
      <c r="A22" s="41" t="s">
        <v>255</v>
      </c>
      <c r="B22" s="17">
        <v>840</v>
      </c>
      <c r="C22" s="42">
        <v>60</v>
      </c>
      <c r="D22" s="42">
        <f t="shared" si="0"/>
        <v>66</v>
      </c>
      <c r="E22" s="20">
        <f t="shared" si="1"/>
        <v>5.6832416831678</v>
      </c>
      <c r="F22" s="21"/>
      <c r="G22" s="22">
        <f t="shared" si="2"/>
        <v>0</v>
      </c>
      <c r="H22" s="42"/>
      <c r="I22" s="42">
        <f t="shared" si="3"/>
        <v>0</v>
      </c>
      <c r="J22" s="20">
        <f t="shared" si="4"/>
        <v>0</v>
      </c>
      <c r="K22" s="21"/>
      <c r="L22" s="23">
        <f t="shared" si="5"/>
        <v>0</v>
      </c>
    </row>
    <row r="23" s="1" customFormat="1" ht="15" spans="1:12">
      <c r="A23" s="41" t="s">
        <v>256</v>
      </c>
      <c r="B23" s="17">
        <v>640</v>
      </c>
      <c r="C23" s="42">
        <v>57</v>
      </c>
      <c r="D23" s="42">
        <f t="shared" si="0"/>
        <v>62.7</v>
      </c>
      <c r="E23" s="20">
        <f t="shared" si="1"/>
        <v>5.39907959900941</v>
      </c>
      <c r="F23" s="21"/>
      <c r="G23" s="22">
        <f t="shared" si="2"/>
        <v>0</v>
      </c>
      <c r="H23" s="42">
        <v>252.64</v>
      </c>
      <c r="I23" s="42">
        <f t="shared" si="3"/>
        <v>277.904</v>
      </c>
      <c r="J23" s="20">
        <f t="shared" si="4"/>
        <v>23.9302363139252</v>
      </c>
      <c r="K23" s="21"/>
      <c r="L23" s="23">
        <f t="shared" si="5"/>
        <v>0</v>
      </c>
    </row>
    <row r="24" s="1" customFormat="1" ht="15" spans="1:12">
      <c r="A24" s="41" t="s">
        <v>257</v>
      </c>
      <c r="B24" s="17">
        <v>920</v>
      </c>
      <c r="C24" s="42"/>
      <c r="D24" s="42">
        <f t="shared" si="0"/>
        <v>0</v>
      </c>
      <c r="E24" s="20">
        <f t="shared" si="1"/>
        <v>0</v>
      </c>
      <c r="F24" s="21"/>
      <c r="G24" s="22">
        <f t="shared" si="2"/>
        <v>0</v>
      </c>
      <c r="H24" s="42">
        <v>1158.09</v>
      </c>
      <c r="I24" s="42">
        <f t="shared" si="3"/>
        <v>1273.899</v>
      </c>
      <c r="J24" s="20">
        <f t="shared" si="4"/>
        <v>109.695089347663</v>
      </c>
      <c r="K24" s="21"/>
      <c r="L24" s="23">
        <f t="shared" si="5"/>
        <v>0</v>
      </c>
    </row>
    <row r="25" s="1" customFormat="1" ht="15" spans="1:12">
      <c r="A25" s="41" t="s">
        <v>258</v>
      </c>
      <c r="B25" s="17">
        <v>1130</v>
      </c>
      <c r="C25" s="42"/>
      <c r="D25" s="42">
        <f t="shared" si="0"/>
        <v>0</v>
      </c>
      <c r="E25" s="20">
        <f t="shared" si="1"/>
        <v>0</v>
      </c>
      <c r="F25" s="21"/>
      <c r="G25" s="22">
        <f t="shared" si="2"/>
        <v>0</v>
      </c>
      <c r="H25" s="42">
        <v>895.08</v>
      </c>
      <c r="I25" s="42">
        <f t="shared" si="3"/>
        <v>984.588</v>
      </c>
      <c r="J25" s="20">
        <f t="shared" si="4"/>
        <v>84.7825994294973</v>
      </c>
      <c r="K25" s="21"/>
      <c r="L25" s="23">
        <f t="shared" si="5"/>
        <v>0</v>
      </c>
    </row>
    <row r="26" s="1" customFormat="1" ht="15" spans="1:12">
      <c r="A26" s="41" t="s">
        <v>259</v>
      </c>
      <c r="B26" s="17">
        <v>1180</v>
      </c>
      <c r="C26" s="42"/>
      <c r="D26" s="42">
        <f t="shared" si="0"/>
        <v>0</v>
      </c>
      <c r="E26" s="20">
        <f t="shared" si="1"/>
        <v>0</v>
      </c>
      <c r="F26" s="21"/>
      <c r="G26" s="22">
        <f t="shared" si="2"/>
        <v>0</v>
      </c>
      <c r="H26" s="42">
        <v>225.2</v>
      </c>
      <c r="I26" s="42">
        <f t="shared" si="3"/>
        <v>247.72</v>
      </c>
      <c r="J26" s="20">
        <f t="shared" si="4"/>
        <v>21.3311004508231</v>
      </c>
      <c r="K26" s="21"/>
      <c r="L26" s="23">
        <f t="shared" si="5"/>
        <v>0</v>
      </c>
    </row>
    <row r="27" s="1" customFormat="1" ht="15" spans="1:12">
      <c r="A27" s="41" t="s">
        <v>260</v>
      </c>
      <c r="B27" s="17">
        <v>1420</v>
      </c>
      <c r="C27" s="42"/>
      <c r="D27" s="42">
        <f t="shared" si="0"/>
        <v>0</v>
      </c>
      <c r="E27" s="20">
        <f t="shared" si="1"/>
        <v>0</v>
      </c>
      <c r="F27" s="21"/>
      <c r="G27" s="22">
        <f t="shared" si="2"/>
        <v>0</v>
      </c>
      <c r="H27" s="42">
        <v>248.25</v>
      </c>
      <c r="I27" s="42">
        <f t="shared" si="3"/>
        <v>273.075</v>
      </c>
      <c r="J27" s="20">
        <f t="shared" si="4"/>
        <v>23.5144124641068</v>
      </c>
      <c r="K27" s="21"/>
      <c r="L27" s="23">
        <f t="shared" si="5"/>
        <v>0</v>
      </c>
    </row>
    <row r="28" s="1" customFormat="1" ht="15" spans="1:12">
      <c r="A28" s="41" t="s">
        <v>261</v>
      </c>
      <c r="B28" s="17">
        <v>1540</v>
      </c>
      <c r="C28" s="42"/>
      <c r="D28" s="42">
        <f t="shared" si="0"/>
        <v>0</v>
      </c>
      <c r="E28" s="20">
        <f t="shared" si="1"/>
        <v>0</v>
      </c>
      <c r="F28" s="21"/>
      <c r="G28" s="22">
        <f t="shared" si="2"/>
        <v>0</v>
      </c>
      <c r="H28" s="42">
        <v>140.52</v>
      </c>
      <c r="I28" s="42">
        <f t="shared" si="3"/>
        <v>154.572</v>
      </c>
      <c r="J28" s="20">
        <f t="shared" si="4"/>
        <v>13.310152021979</v>
      </c>
      <c r="K28" s="21"/>
      <c r="L28" s="23">
        <f t="shared" si="5"/>
        <v>0</v>
      </c>
    </row>
    <row r="29" s="1" customFormat="1" ht="15" spans="1:12">
      <c r="A29" s="41" t="s">
        <v>262</v>
      </c>
      <c r="B29" s="17">
        <v>2850</v>
      </c>
      <c r="C29" s="42"/>
      <c r="D29" s="42">
        <f t="shared" si="0"/>
        <v>0</v>
      </c>
      <c r="E29" s="20">
        <f t="shared" si="1"/>
        <v>0</v>
      </c>
      <c r="F29" s="21"/>
      <c r="G29" s="22">
        <f t="shared" si="2"/>
        <v>0</v>
      </c>
      <c r="H29" s="42">
        <v>152</v>
      </c>
      <c r="I29" s="42">
        <f t="shared" si="3"/>
        <v>167.2</v>
      </c>
      <c r="J29" s="20">
        <f t="shared" si="4"/>
        <v>14.3975455973584</v>
      </c>
      <c r="K29" s="21"/>
      <c r="L29" s="23">
        <f t="shared" si="5"/>
        <v>0</v>
      </c>
    </row>
    <row r="30" s="1" customFormat="1" ht="15" customHeight="1" spans="1:12">
      <c r="A30" s="41" t="s">
        <v>263</v>
      </c>
      <c r="B30" s="17">
        <v>3040</v>
      </c>
      <c r="C30" s="42"/>
      <c r="D30" s="42">
        <f t="shared" si="0"/>
        <v>0</v>
      </c>
      <c r="E30" s="20">
        <f t="shared" si="1"/>
        <v>0</v>
      </c>
      <c r="F30" s="21"/>
      <c r="G30" s="22">
        <f t="shared" si="2"/>
        <v>0</v>
      </c>
      <c r="H30" s="42">
        <v>1417.62</v>
      </c>
      <c r="I30" s="42">
        <f t="shared" si="3"/>
        <v>1559.382</v>
      </c>
      <c r="J30" s="20">
        <f t="shared" si="4"/>
        <v>134.277951248206</v>
      </c>
      <c r="K30" s="21"/>
      <c r="L30" s="23">
        <f t="shared" si="5"/>
        <v>0</v>
      </c>
    </row>
    <row r="31" s="1" customFormat="1" ht="15" customHeight="1" spans="1:12">
      <c r="A31" s="41" t="s">
        <v>264</v>
      </c>
      <c r="B31" s="17">
        <v>3370</v>
      </c>
      <c r="C31" s="42"/>
      <c r="D31" s="42">
        <f t="shared" si="0"/>
        <v>0</v>
      </c>
      <c r="E31" s="20">
        <f t="shared" si="1"/>
        <v>0</v>
      </c>
      <c r="F31" s="21"/>
      <c r="G31" s="22">
        <f t="shared" si="2"/>
        <v>0</v>
      </c>
      <c r="H31" s="42">
        <v>63</v>
      </c>
      <c r="I31" s="42">
        <f t="shared" si="3"/>
        <v>69.3</v>
      </c>
      <c r="J31" s="20">
        <f t="shared" si="4"/>
        <v>5.96740376732619</v>
      </c>
      <c r="K31" s="21"/>
      <c r="L31" s="23">
        <f t="shared" si="5"/>
        <v>0</v>
      </c>
    </row>
    <row r="32" s="1" customFormat="1" ht="15" customHeight="1" spans="1:12">
      <c r="A32" s="41" t="s">
        <v>265</v>
      </c>
      <c r="B32" s="17">
        <v>3100</v>
      </c>
      <c r="C32" s="42">
        <v>21</v>
      </c>
      <c r="D32" s="42">
        <f t="shared" si="0"/>
        <v>23.1</v>
      </c>
      <c r="E32" s="20">
        <f t="shared" si="1"/>
        <v>1.98913458910873</v>
      </c>
      <c r="F32" s="21"/>
      <c r="G32" s="22">
        <f t="shared" si="2"/>
        <v>0</v>
      </c>
      <c r="H32" s="42">
        <v>387.05</v>
      </c>
      <c r="I32" s="42">
        <f t="shared" si="3"/>
        <v>425.755</v>
      </c>
      <c r="J32" s="20">
        <f t="shared" si="4"/>
        <v>36.6616448911683</v>
      </c>
      <c r="K32" s="21"/>
      <c r="L32" s="23">
        <f t="shared" si="5"/>
        <v>0</v>
      </c>
    </row>
    <row r="33" s="1" customFormat="1" ht="15" customHeight="1" spans="1:12">
      <c r="A33" s="41" t="s">
        <v>266</v>
      </c>
      <c r="B33" s="17">
        <v>2460</v>
      </c>
      <c r="C33" s="42">
        <v>18</v>
      </c>
      <c r="D33" s="42">
        <f t="shared" si="0"/>
        <v>19.8</v>
      </c>
      <c r="E33" s="20">
        <f t="shared" si="1"/>
        <v>1.70497250495034</v>
      </c>
      <c r="F33" s="21"/>
      <c r="G33" s="22">
        <f t="shared" si="2"/>
        <v>0</v>
      </c>
      <c r="H33" s="42"/>
      <c r="I33" s="42">
        <f t="shared" si="3"/>
        <v>0</v>
      </c>
      <c r="J33" s="20">
        <f t="shared" si="4"/>
        <v>0</v>
      </c>
      <c r="K33" s="21"/>
      <c r="L33" s="23">
        <f t="shared" si="5"/>
        <v>0</v>
      </c>
    </row>
    <row r="34" s="1" customFormat="1" ht="15" customHeight="1" spans="1:12">
      <c r="A34" s="41" t="s">
        <v>267</v>
      </c>
      <c r="B34" s="17">
        <v>1610</v>
      </c>
      <c r="C34" s="42"/>
      <c r="D34" s="42">
        <f t="shared" si="0"/>
        <v>0</v>
      </c>
      <c r="E34" s="20">
        <f t="shared" si="1"/>
        <v>0</v>
      </c>
      <c r="F34" s="21"/>
      <c r="G34" s="22">
        <f t="shared" si="2"/>
        <v>0</v>
      </c>
      <c r="H34" s="42">
        <v>164</v>
      </c>
      <c r="I34" s="42">
        <f t="shared" si="3"/>
        <v>180.4</v>
      </c>
      <c r="J34" s="20">
        <f t="shared" si="4"/>
        <v>15.534193933992</v>
      </c>
      <c r="K34" s="21"/>
      <c r="L34" s="23">
        <f t="shared" si="5"/>
        <v>0</v>
      </c>
    </row>
    <row r="35" s="1" customFormat="1" ht="15" customHeight="1" spans="1:12">
      <c r="A35" s="43" t="s">
        <v>232</v>
      </c>
      <c r="B35" s="44"/>
      <c r="C35" s="22">
        <f>SUM(C3:C34)</f>
        <v>1050.495</v>
      </c>
      <c r="D35" s="22">
        <f>SUM(D3:D34)</f>
        <v>1155.5445</v>
      </c>
      <c r="E35" s="20"/>
      <c r="F35" s="24"/>
      <c r="G35" s="22">
        <f t="shared" si="2"/>
        <v>0</v>
      </c>
      <c r="H35" s="22">
        <f>SUM(H3:H34)</f>
        <v>9506.86</v>
      </c>
      <c r="I35" s="42">
        <f>SUM(I3:I34)</f>
        <v>10457.546</v>
      </c>
      <c r="J35" s="20"/>
      <c r="K35" s="22"/>
      <c r="L35" s="22">
        <f>SUM(L3:L34)</f>
        <v>0</v>
      </c>
    </row>
    <row r="36" s="1" customFormat="1" ht="15" customHeight="1" spans="1:12">
      <c r="A36" s="43" t="s">
        <v>72</v>
      </c>
      <c r="B36" s="44"/>
      <c r="C36" s="45">
        <f>C35+H35</f>
        <v>10557.355</v>
      </c>
      <c r="D36" s="27">
        <f>D35+I35</f>
        <v>11613.0905</v>
      </c>
      <c r="E36" s="28"/>
      <c r="F36" s="27"/>
      <c r="G36" s="46"/>
      <c r="H36" s="47"/>
      <c r="I36" s="47"/>
      <c r="J36" s="28"/>
      <c r="K36" s="27"/>
      <c r="L36" s="31"/>
    </row>
    <row r="37" s="1" customFormat="1" ht="143.25" customHeight="1" spans="1:12">
      <c r="A37" s="32" t="s">
        <v>268</v>
      </c>
      <c r="B37" s="32"/>
      <c r="C37" s="48"/>
      <c r="D37" s="48"/>
      <c r="E37" s="34"/>
      <c r="F37" s="32"/>
      <c r="G37" s="32"/>
      <c r="H37" s="48"/>
      <c r="I37" s="48"/>
      <c r="J37" s="34"/>
      <c r="K37" s="32"/>
      <c r="L37" s="32"/>
    </row>
  </sheetData>
  <mergeCells count="4">
    <mergeCell ref="A1:L1"/>
    <mergeCell ref="A35:B35"/>
    <mergeCell ref="A36:B36"/>
    <mergeCell ref="A37:L37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4"/>
  <sheetViews>
    <sheetView topLeftCell="A36" workbookViewId="0">
      <selection activeCell="B50" sqref="B50"/>
    </sheetView>
  </sheetViews>
  <sheetFormatPr defaultColWidth="9.63333333333333" defaultRowHeight="14.25"/>
  <cols>
    <col min="1" max="1" width="23.1" style="1" customWidth="1"/>
    <col min="2" max="2" width="12.9166666666667" style="1" customWidth="1"/>
    <col min="3" max="3" width="13.475" style="2" customWidth="1"/>
    <col min="4" max="4" width="16.3916666666667" style="3" customWidth="1"/>
    <col min="5" max="5" width="13.475" style="4" customWidth="1"/>
    <col min="6" max="6" width="13.3333333333333" style="1" customWidth="1"/>
    <col min="7" max="7" width="12.025" style="1" customWidth="1"/>
    <col min="8" max="8" width="15" style="3" customWidth="1"/>
    <col min="9" max="9" width="16.525" style="3" customWidth="1"/>
    <col min="10" max="10" width="16.1083333333333" style="4" customWidth="1"/>
    <col min="11" max="12" width="12.025" style="1" customWidth="1"/>
    <col min="13" max="16384" width="9.63333333333333" style="1"/>
  </cols>
  <sheetData>
    <row r="1" s="1" customFormat="1" ht="50" customHeight="1" spans="1:12">
      <c r="A1" s="5" t="s">
        <v>269</v>
      </c>
      <c r="B1" s="5"/>
      <c r="C1" s="5"/>
      <c r="D1" s="6"/>
      <c r="E1" s="7"/>
      <c r="F1" s="5"/>
      <c r="G1" s="5"/>
      <c r="H1" s="6"/>
      <c r="I1" s="6"/>
      <c r="J1" s="7"/>
      <c r="K1" s="5"/>
      <c r="L1" s="8"/>
    </row>
    <row r="2" s="1" customFormat="1" ht="30" customHeight="1" spans="1:12">
      <c r="A2" s="9" t="s">
        <v>179</v>
      </c>
      <c r="B2" s="9" t="s">
        <v>180</v>
      </c>
      <c r="C2" s="10" t="s">
        <v>185</v>
      </c>
      <c r="D2" s="11" t="s">
        <v>182</v>
      </c>
      <c r="E2" s="12" t="s">
        <v>235</v>
      </c>
      <c r="F2" s="13" t="s">
        <v>184</v>
      </c>
      <c r="G2" s="13" t="s">
        <v>7</v>
      </c>
      <c r="H2" s="11" t="s">
        <v>185</v>
      </c>
      <c r="I2" s="3" t="s">
        <v>182</v>
      </c>
      <c r="J2" s="14" t="s">
        <v>8</v>
      </c>
      <c r="K2" s="13" t="s">
        <v>184</v>
      </c>
      <c r="L2" s="15" t="s">
        <v>7</v>
      </c>
    </row>
    <row r="3" s="1" customFormat="1" ht="15" spans="1:12">
      <c r="A3" s="16" t="s">
        <v>270</v>
      </c>
      <c r="B3" s="17">
        <v>1740</v>
      </c>
      <c r="C3" s="18"/>
      <c r="D3" s="19">
        <f t="shared" ref="D3:D66" si="0">C3*1.1</f>
        <v>0</v>
      </c>
      <c r="E3" s="20">
        <f t="shared" ref="E3:E66" si="1">D3/18683.533*1000</f>
        <v>0</v>
      </c>
      <c r="F3" s="21"/>
      <c r="G3" s="22">
        <f t="shared" ref="G3:G66" si="2">E3*F3</f>
        <v>0</v>
      </c>
      <c r="H3" s="19">
        <v>106.095</v>
      </c>
      <c r="I3" s="19">
        <f t="shared" ref="I3:I28" si="3">H3*1.1</f>
        <v>116.7045</v>
      </c>
      <c r="J3" s="20">
        <f t="shared" ref="J3:J66" si="4">I3/18683.533*1000</f>
        <v>6.24638284418691</v>
      </c>
      <c r="K3" s="21"/>
      <c r="L3" s="23">
        <f t="shared" ref="L3:L66" si="5">J3*K3</f>
        <v>0</v>
      </c>
    </row>
    <row r="4" s="1" customFormat="1" ht="15" spans="1:12">
      <c r="A4" s="16" t="s">
        <v>271</v>
      </c>
      <c r="B4" s="17">
        <v>2080</v>
      </c>
      <c r="C4" s="18"/>
      <c r="D4" s="19">
        <f t="shared" si="0"/>
        <v>0</v>
      </c>
      <c r="E4" s="20">
        <f t="shared" si="1"/>
        <v>0</v>
      </c>
      <c r="F4" s="21"/>
      <c r="G4" s="22">
        <f t="shared" si="2"/>
        <v>0</v>
      </c>
      <c r="H4" s="19">
        <v>30</v>
      </c>
      <c r="I4" s="19">
        <f t="shared" si="3"/>
        <v>33</v>
      </c>
      <c r="J4" s="20">
        <f t="shared" si="4"/>
        <v>1.7662612312136</v>
      </c>
      <c r="K4" s="21"/>
      <c r="L4" s="23">
        <f t="shared" si="5"/>
        <v>0</v>
      </c>
    </row>
    <row r="5" s="1" customFormat="1" ht="15" spans="1:12">
      <c r="A5" s="16" t="s">
        <v>272</v>
      </c>
      <c r="B5" s="17">
        <v>1500</v>
      </c>
      <c r="C5" s="18">
        <v>19.64</v>
      </c>
      <c r="D5" s="19">
        <f t="shared" si="0"/>
        <v>21.604</v>
      </c>
      <c r="E5" s="20">
        <f t="shared" si="1"/>
        <v>1.15631235270117</v>
      </c>
      <c r="F5" s="21"/>
      <c r="G5" s="22">
        <f t="shared" si="2"/>
        <v>0</v>
      </c>
      <c r="H5" s="19"/>
      <c r="I5" s="19">
        <f t="shared" si="3"/>
        <v>0</v>
      </c>
      <c r="J5" s="20">
        <f t="shared" si="4"/>
        <v>0</v>
      </c>
      <c r="K5" s="21"/>
      <c r="L5" s="23">
        <f t="shared" si="5"/>
        <v>0</v>
      </c>
    </row>
    <row r="6" s="1" customFormat="1" ht="15" spans="1:12">
      <c r="A6" s="16" t="s">
        <v>273</v>
      </c>
      <c r="B6" s="17">
        <v>1970</v>
      </c>
      <c r="C6" s="18">
        <v>19.1</v>
      </c>
      <c r="D6" s="19">
        <f t="shared" si="0"/>
        <v>21.01</v>
      </c>
      <c r="E6" s="20">
        <f t="shared" si="1"/>
        <v>1.12451965053933</v>
      </c>
      <c r="F6" s="21"/>
      <c r="G6" s="22">
        <f t="shared" si="2"/>
        <v>0</v>
      </c>
      <c r="H6" s="19">
        <v>494.2</v>
      </c>
      <c r="I6" s="19">
        <f t="shared" si="3"/>
        <v>543.62</v>
      </c>
      <c r="J6" s="20">
        <f t="shared" si="4"/>
        <v>29.0962100155254</v>
      </c>
      <c r="K6" s="21"/>
      <c r="L6" s="23">
        <f t="shared" si="5"/>
        <v>0</v>
      </c>
    </row>
    <row r="7" s="1" customFormat="1" ht="15" spans="1:12">
      <c r="A7" s="16" t="s">
        <v>274</v>
      </c>
      <c r="B7" s="17">
        <v>1900</v>
      </c>
      <c r="C7" s="18">
        <v>24</v>
      </c>
      <c r="D7" s="19">
        <f t="shared" si="0"/>
        <v>26.4</v>
      </c>
      <c r="E7" s="20">
        <f t="shared" si="1"/>
        <v>1.41300898497088</v>
      </c>
      <c r="F7" s="21"/>
      <c r="G7" s="22">
        <f t="shared" si="2"/>
        <v>0</v>
      </c>
      <c r="H7" s="19"/>
      <c r="I7" s="19">
        <f t="shared" si="3"/>
        <v>0</v>
      </c>
      <c r="J7" s="20">
        <f t="shared" si="4"/>
        <v>0</v>
      </c>
      <c r="K7" s="21"/>
      <c r="L7" s="23">
        <f t="shared" si="5"/>
        <v>0</v>
      </c>
    </row>
    <row r="8" s="1" customFormat="1" ht="15" spans="1:12">
      <c r="A8" s="16" t="s">
        <v>275</v>
      </c>
      <c r="B8" s="17">
        <v>2100</v>
      </c>
      <c r="C8" s="18">
        <v>14.85</v>
      </c>
      <c r="D8" s="19">
        <f t="shared" si="0"/>
        <v>16.335</v>
      </c>
      <c r="E8" s="20">
        <f t="shared" si="1"/>
        <v>0.874299309450734</v>
      </c>
      <c r="F8" s="21"/>
      <c r="G8" s="22">
        <f t="shared" si="2"/>
        <v>0</v>
      </c>
      <c r="H8" s="19">
        <v>65.065</v>
      </c>
      <c r="I8" s="19">
        <f t="shared" si="3"/>
        <v>71.5715</v>
      </c>
      <c r="J8" s="20">
        <f t="shared" si="4"/>
        <v>3.83072623363044</v>
      </c>
      <c r="K8" s="21"/>
      <c r="L8" s="23">
        <f t="shared" si="5"/>
        <v>0</v>
      </c>
    </row>
    <row r="9" s="1" customFormat="1" ht="15" spans="1:12">
      <c r="A9" s="16" t="s">
        <v>276</v>
      </c>
      <c r="B9" s="17">
        <v>2000</v>
      </c>
      <c r="C9" s="18"/>
      <c r="D9" s="19">
        <f t="shared" si="0"/>
        <v>0</v>
      </c>
      <c r="E9" s="20">
        <f t="shared" si="1"/>
        <v>0</v>
      </c>
      <c r="F9" s="21"/>
      <c r="G9" s="22">
        <f t="shared" si="2"/>
        <v>0</v>
      </c>
      <c r="H9" s="19">
        <v>160</v>
      </c>
      <c r="I9" s="19">
        <f t="shared" si="3"/>
        <v>176</v>
      </c>
      <c r="J9" s="20">
        <f t="shared" si="4"/>
        <v>9.42005989980589</v>
      </c>
      <c r="K9" s="21"/>
      <c r="L9" s="23">
        <f t="shared" si="5"/>
        <v>0</v>
      </c>
    </row>
    <row r="10" s="1" customFormat="1" ht="15" spans="1:12">
      <c r="A10" s="16" t="s">
        <v>277</v>
      </c>
      <c r="B10" s="17">
        <v>1920</v>
      </c>
      <c r="C10" s="18">
        <v>13.2</v>
      </c>
      <c r="D10" s="19">
        <f t="shared" si="0"/>
        <v>14.52</v>
      </c>
      <c r="E10" s="20">
        <f t="shared" si="1"/>
        <v>0.777154941733986</v>
      </c>
      <c r="F10" s="21"/>
      <c r="G10" s="22">
        <f t="shared" si="2"/>
        <v>0</v>
      </c>
      <c r="H10" s="19"/>
      <c r="I10" s="19">
        <f t="shared" si="3"/>
        <v>0</v>
      </c>
      <c r="J10" s="20">
        <f t="shared" si="4"/>
        <v>0</v>
      </c>
      <c r="K10" s="21"/>
      <c r="L10" s="23">
        <f t="shared" si="5"/>
        <v>0</v>
      </c>
    </row>
    <row r="11" s="1" customFormat="1" ht="15" spans="1:12">
      <c r="A11" s="16" t="s">
        <v>278</v>
      </c>
      <c r="B11" s="17">
        <v>2225</v>
      </c>
      <c r="C11" s="18">
        <v>12.22</v>
      </c>
      <c r="D11" s="19">
        <f t="shared" si="0"/>
        <v>13.442</v>
      </c>
      <c r="E11" s="20">
        <f t="shared" si="1"/>
        <v>0.719457074847675</v>
      </c>
      <c r="F11" s="21"/>
      <c r="G11" s="22">
        <f t="shared" si="2"/>
        <v>0</v>
      </c>
      <c r="H11" s="19"/>
      <c r="I11" s="19">
        <f t="shared" si="3"/>
        <v>0</v>
      </c>
      <c r="J11" s="20">
        <f t="shared" si="4"/>
        <v>0</v>
      </c>
      <c r="K11" s="21"/>
      <c r="L11" s="23">
        <f t="shared" si="5"/>
        <v>0</v>
      </c>
    </row>
    <row r="12" s="1" customFormat="1" ht="15" spans="1:12">
      <c r="A12" s="16" t="s">
        <v>279</v>
      </c>
      <c r="B12" s="17">
        <v>1870</v>
      </c>
      <c r="C12" s="18">
        <v>17.1</v>
      </c>
      <c r="D12" s="19">
        <f t="shared" si="0"/>
        <v>18.81</v>
      </c>
      <c r="E12" s="20">
        <f t="shared" si="1"/>
        <v>1.00676890179175</v>
      </c>
      <c r="F12" s="21"/>
      <c r="G12" s="22">
        <f t="shared" si="2"/>
        <v>0</v>
      </c>
      <c r="H12" s="19">
        <v>329.64</v>
      </c>
      <c r="I12" s="19">
        <f t="shared" si="3"/>
        <v>362.604</v>
      </c>
      <c r="J12" s="20">
        <f t="shared" si="4"/>
        <v>19.4076784085751</v>
      </c>
      <c r="K12" s="21"/>
      <c r="L12" s="23">
        <f t="shared" si="5"/>
        <v>0</v>
      </c>
    </row>
    <row r="13" s="1" customFormat="1" ht="15" spans="1:12">
      <c r="A13" s="16" t="s">
        <v>280</v>
      </c>
      <c r="B13" s="17">
        <v>1870</v>
      </c>
      <c r="C13" s="18"/>
      <c r="D13" s="19">
        <f t="shared" si="0"/>
        <v>0</v>
      </c>
      <c r="E13" s="20">
        <f t="shared" si="1"/>
        <v>0</v>
      </c>
      <c r="F13" s="21"/>
      <c r="G13" s="22">
        <f t="shared" si="2"/>
        <v>0</v>
      </c>
      <c r="H13" s="19">
        <v>1075.495</v>
      </c>
      <c r="I13" s="19">
        <f t="shared" si="3"/>
        <v>1183.0445</v>
      </c>
      <c r="J13" s="20">
        <f t="shared" si="4"/>
        <v>63.3201707621358</v>
      </c>
      <c r="K13" s="21"/>
      <c r="L13" s="23">
        <f t="shared" si="5"/>
        <v>0</v>
      </c>
    </row>
    <row r="14" s="1" customFormat="1" ht="15" spans="1:12">
      <c r="A14" s="16" t="s">
        <v>281</v>
      </c>
      <c r="B14" s="17">
        <v>2100</v>
      </c>
      <c r="C14" s="18">
        <v>12.84</v>
      </c>
      <c r="D14" s="19">
        <f t="shared" si="0"/>
        <v>14.124</v>
      </c>
      <c r="E14" s="20">
        <f t="shared" si="1"/>
        <v>0.755959806959423</v>
      </c>
      <c r="F14" s="21"/>
      <c r="G14" s="22">
        <f t="shared" si="2"/>
        <v>0</v>
      </c>
      <c r="H14" s="19"/>
      <c r="I14" s="19">
        <f t="shared" si="3"/>
        <v>0</v>
      </c>
      <c r="J14" s="20">
        <f t="shared" si="4"/>
        <v>0</v>
      </c>
      <c r="K14" s="21"/>
      <c r="L14" s="23">
        <f t="shared" si="5"/>
        <v>0</v>
      </c>
    </row>
    <row r="15" s="1" customFormat="1" ht="15" spans="1:12">
      <c r="A15" s="16" t="s">
        <v>282</v>
      </c>
      <c r="B15" s="17">
        <v>1730</v>
      </c>
      <c r="C15" s="18"/>
      <c r="D15" s="19">
        <f t="shared" si="0"/>
        <v>0</v>
      </c>
      <c r="E15" s="20">
        <f t="shared" si="1"/>
        <v>0</v>
      </c>
      <c r="F15" s="21"/>
      <c r="G15" s="22">
        <f t="shared" si="2"/>
        <v>0</v>
      </c>
      <c r="H15" s="19">
        <v>97.8</v>
      </c>
      <c r="I15" s="19">
        <f t="shared" si="3"/>
        <v>107.58</v>
      </c>
      <c r="J15" s="20">
        <f t="shared" si="4"/>
        <v>5.75801161375635</v>
      </c>
      <c r="K15" s="21"/>
      <c r="L15" s="23">
        <f t="shared" si="5"/>
        <v>0</v>
      </c>
    </row>
    <row r="16" s="1" customFormat="1" ht="15" spans="1:12">
      <c r="A16" s="16" t="s">
        <v>283</v>
      </c>
      <c r="B16" s="17">
        <v>2170</v>
      </c>
      <c r="C16" s="18">
        <v>20</v>
      </c>
      <c r="D16" s="19">
        <f t="shared" si="0"/>
        <v>22</v>
      </c>
      <c r="E16" s="20">
        <f t="shared" si="1"/>
        <v>1.17750748747574</v>
      </c>
      <c r="F16" s="21"/>
      <c r="G16" s="22">
        <f t="shared" si="2"/>
        <v>0</v>
      </c>
      <c r="H16" s="19">
        <v>211.725</v>
      </c>
      <c r="I16" s="19">
        <f t="shared" si="3"/>
        <v>232.8975</v>
      </c>
      <c r="J16" s="20">
        <f t="shared" si="4"/>
        <v>12.46538863929</v>
      </c>
      <c r="K16" s="21"/>
      <c r="L16" s="23">
        <f t="shared" si="5"/>
        <v>0</v>
      </c>
    </row>
    <row r="17" s="1" customFormat="1" ht="15" spans="1:12">
      <c r="A17" s="16" t="s">
        <v>284</v>
      </c>
      <c r="B17" s="17">
        <v>2240</v>
      </c>
      <c r="C17" s="18">
        <v>19.5</v>
      </c>
      <c r="D17" s="19">
        <f t="shared" si="0"/>
        <v>21.45</v>
      </c>
      <c r="E17" s="20">
        <f t="shared" si="1"/>
        <v>1.14806980028884</v>
      </c>
      <c r="F17" s="21"/>
      <c r="G17" s="22">
        <f t="shared" si="2"/>
        <v>0</v>
      </c>
      <c r="H17" s="19"/>
      <c r="I17" s="19">
        <f t="shared" si="3"/>
        <v>0</v>
      </c>
      <c r="J17" s="20">
        <f t="shared" si="4"/>
        <v>0</v>
      </c>
      <c r="K17" s="21"/>
      <c r="L17" s="23">
        <f t="shared" si="5"/>
        <v>0</v>
      </c>
    </row>
    <row r="18" s="1" customFormat="1" ht="15" spans="1:12">
      <c r="A18" s="16" t="s">
        <v>285</v>
      </c>
      <c r="B18" s="17">
        <v>2240</v>
      </c>
      <c r="C18" s="18">
        <v>12</v>
      </c>
      <c r="D18" s="19">
        <f t="shared" si="0"/>
        <v>13.2</v>
      </c>
      <c r="E18" s="20">
        <f t="shared" si="1"/>
        <v>0.706504492485442</v>
      </c>
      <c r="F18" s="21"/>
      <c r="G18" s="22">
        <f t="shared" si="2"/>
        <v>0</v>
      </c>
      <c r="H18" s="19">
        <v>64.4</v>
      </c>
      <c r="I18" s="19">
        <f t="shared" si="3"/>
        <v>70.84</v>
      </c>
      <c r="J18" s="20">
        <f t="shared" si="4"/>
        <v>3.79157410967187</v>
      </c>
      <c r="K18" s="21"/>
      <c r="L18" s="23">
        <f t="shared" si="5"/>
        <v>0</v>
      </c>
    </row>
    <row r="19" s="1" customFormat="1" ht="15" spans="1:12">
      <c r="A19" s="16" t="s">
        <v>286</v>
      </c>
      <c r="B19" s="17">
        <v>1620</v>
      </c>
      <c r="C19" s="18"/>
      <c r="D19" s="19">
        <f t="shared" si="0"/>
        <v>0</v>
      </c>
      <c r="E19" s="20">
        <f t="shared" si="1"/>
        <v>0</v>
      </c>
      <c r="F19" s="21"/>
      <c r="G19" s="22">
        <f t="shared" si="2"/>
        <v>0</v>
      </c>
      <c r="H19" s="19">
        <v>30</v>
      </c>
      <c r="I19" s="19">
        <f t="shared" si="3"/>
        <v>33</v>
      </c>
      <c r="J19" s="20">
        <f t="shared" si="4"/>
        <v>1.7662612312136</v>
      </c>
      <c r="K19" s="21"/>
      <c r="L19" s="23">
        <f t="shared" si="5"/>
        <v>0</v>
      </c>
    </row>
    <row r="20" s="1" customFormat="1" ht="15" spans="1:12">
      <c r="A20" s="16" t="s">
        <v>287</v>
      </c>
      <c r="B20" s="17">
        <v>2400</v>
      </c>
      <c r="C20" s="18">
        <v>12.64</v>
      </c>
      <c r="D20" s="19">
        <f t="shared" si="0"/>
        <v>13.904</v>
      </c>
      <c r="E20" s="20">
        <f t="shared" si="1"/>
        <v>0.744184732084665</v>
      </c>
      <c r="F20" s="21"/>
      <c r="G20" s="22">
        <f t="shared" si="2"/>
        <v>0</v>
      </c>
      <c r="H20" s="19">
        <v>173.92</v>
      </c>
      <c r="I20" s="19">
        <f t="shared" si="3"/>
        <v>191.312</v>
      </c>
      <c r="J20" s="20">
        <f t="shared" si="4"/>
        <v>10.239605111089</v>
      </c>
      <c r="K20" s="21"/>
      <c r="L20" s="23">
        <f t="shared" si="5"/>
        <v>0</v>
      </c>
    </row>
    <row r="21" s="1" customFormat="1" ht="15" spans="1:12">
      <c r="A21" s="16" t="s">
        <v>288</v>
      </c>
      <c r="B21" s="17">
        <v>3066</v>
      </c>
      <c r="C21" s="18">
        <v>12</v>
      </c>
      <c r="D21" s="19">
        <f t="shared" si="0"/>
        <v>13.2</v>
      </c>
      <c r="E21" s="20">
        <f t="shared" si="1"/>
        <v>0.706504492485442</v>
      </c>
      <c r="F21" s="21"/>
      <c r="G21" s="22">
        <f t="shared" si="2"/>
        <v>0</v>
      </c>
      <c r="H21" s="19"/>
      <c r="I21" s="19">
        <f t="shared" si="3"/>
        <v>0</v>
      </c>
      <c r="J21" s="20">
        <f t="shared" si="4"/>
        <v>0</v>
      </c>
      <c r="K21" s="21"/>
      <c r="L21" s="23">
        <f t="shared" si="5"/>
        <v>0</v>
      </c>
    </row>
    <row r="22" s="1" customFormat="1" ht="15" spans="1:12">
      <c r="A22" s="16" t="s">
        <v>289</v>
      </c>
      <c r="B22" s="17">
        <v>1850</v>
      </c>
      <c r="C22" s="18"/>
      <c r="D22" s="19">
        <f t="shared" si="0"/>
        <v>0</v>
      </c>
      <c r="E22" s="20">
        <f t="shared" si="1"/>
        <v>0</v>
      </c>
      <c r="F22" s="21"/>
      <c r="G22" s="22">
        <f t="shared" si="2"/>
        <v>0</v>
      </c>
      <c r="H22" s="19">
        <f>1323.255-30</f>
        <v>1293.255</v>
      </c>
      <c r="I22" s="19">
        <f t="shared" si="3"/>
        <v>1422.5805</v>
      </c>
      <c r="J22" s="20">
        <f t="shared" si="4"/>
        <v>76.1408722857717</v>
      </c>
      <c r="K22" s="21"/>
      <c r="L22" s="23">
        <f t="shared" si="5"/>
        <v>0</v>
      </c>
    </row>
    <row r="23" s="1" customFormat="1" ht="15" spans="1:12">
      <c r="A23" s="16" t="s">
        <v>290</v>
      </c>
      <c r="B23" s="17">
        <v>2080</v>
      </c>
      <c r="C23" s="18"/>
      <c r="D23" s="19">
        <f t="shared" si="0"/>
        <v>0</v>
      </c>
      <c r="E23" s="20">
        <f t="shared" si="1"/>
        <v>0</v>
      </c>
      <c r="F23" s="21"/>
      <c r="G23" s="22">
        <f t="shared" si="2"/>
        <v>0</v>
      </c>
      <c r="H23" s="19">
        <v>235.44</v>
      </c>
      <c r="I23" s="19">
        <f t="shared" si="3"/>
        <v>258.984</v>
      </c>
      <c r="J23" s="20">
        <f t="shared" si="4"/>
        <v>13.8616181425644</v>
      </c>
      <c r="K23" s="21"/>
      <c r="L23" s="23">
        <f t="shared" si="5"/>
        <v>0</v>
      </c>
    </row>
    <row r="24" s="1" customFormat="1" ht="15" spans="1:12">
      <c r="A24" s="16" t="s">
        <v>291</v>
      </c>
      <c r="B24" s="17">
        <v>174</v>
      </c>
      <c r="C24" s="18"/>
      <c r="D24" s="19">
        <f t="shared" si="0"/>
        <v>0</v>
      </c>
      <c r="E24" s="20">
        <f t="shared" si="1"/>
        <v>0</v>
      </c>
      <c r="F24" s="21"/>
      <c r="G24" s="22">
        <f t="shared" si="2"/>
        <v>0</v>
      </c>
      <c r="H24" s="19">
        <v>63.36</v>
      </c>
      <c r="I24" s="19">
        <f t="shared" si="3"/>
        <v>69.696</v>
      </c>
      <c r="J24" s="20">
        <f t="shared" si="4"/>
        <v>3.73034372032313</v>
      </c>
      <c r="K24" s="21"/>
      <c r="L24" s="23">
        <f t="shared" si="5"/>
        <v>0</v>
      </c>
    </row>
    <row r="25" s="1" customFormat="1" ht="15" spans="1:12">
      <c r="A25" s="16" t="s">
        <v>292</v>
      </c>
      <c r="B25" s="17">
        <v>1932</v>
      </c>
      <c r="C25" s="18"/>
      <c r="D25" s="19">
        <f t="shared" si="0"/>
        <v>0</v>
      </c>
      <c r="E25" s="20">
        <f t="shared" si="1"/>
        <v>0</v>
      </c>
      <c r="F25" s="21"/>
      <c r="G25" s="22">
        <f t="shared" si="2"/>
        <v>0</v>
      </c>
      <c r="H25" s="19">
        <v>32</v>
      </c>
      <c r="I25" s="19">
        <f t="shared" si="3"/>
        <v>35.2</v>
      </c>
      <c r="J25" s="20">
        <f t="shared" si="4"/>
        <v>1.88401197996118</v>
      </c>
      <c r="K25" s="21"/>
      <c r="L25" s="23">
        <f t="shared" si="5"/>
        <v>0</v>
      </c>
    </row>
    <row r="26" s="1" customFormat="1" ht="15" spans="1:12">
      <c r="A26" s="16" t="s">
        <v>293</v>
      </c>
      <c r="B26" s="17">
        <v>910</v>
      </c>
      <c r="C26" s="18">
        <v>35.105</v>
      </c>
      <c r="D26" s="19">
        <f t="shared" si="0"/>
        <v>38.6155</v>
      </c>
      <c r="E26" s="20">
        <f t="shared" si="1"/>
        <v>2.06682001739179</v>
      </c>
      <c r="F26" s="21"/>
      <c r="G26" s="22">
        <f t="shared" si="2"/>
        <v>0</v>
      </c>
      <c r="H26" s="19">
        <v>2387.91</v>
      </c>
      <c r="I26" s="19">
        <f t="shared" si="3"/>
        <v>2626.701</v>
      </c>
      <c r="J26" s="20">
        <f t="shared" si="4"/>
        <v>140.589095220909</v>
      </c>
      <c r="K26" s="21"/>
      <c r="L26" s="23">
        <f t="shared" si="5"/>
        <v>0</v>
      </c>
    </row>
    <row r="27" s="1" customFormat="1" ht="15" spans="1:12">
      <c r="A27" s="16" t="s">
        <v>294</v>
      </c>
      <c r="B27" s="17">
        <v>830</v>
      </c>
      <c r="C27" s="18"/>
      <c r="D27" s="19">
        <f t="shared" si="0"/>
        <v>0</v>
      </c>
      <c r="E27" s="20">
        <f t="shared" si="1"/>
        <v>0</v>
      </c>
      <c r="F27" s="21"/>
      <c r="G27" s="22">
        <f t="shared" si="2"/>
        <v>0</v>
      </c>
      <c r="H27" s="19">
        <v>404.07</v>
      </c>
      <c r="I27" s="19">
        <f t="shared" si="3"/>
        <v>444.477</v>
      </c>
      <c r="J27" s="20">
        <f t="shared" si="4"/>
        <v>23.789772523216</v>
      </c>
      <c r="K27" s="21"/>
      <c r="L27" s="23">
        <f t="shared" si="5"/>
        <v>0</v>
      </c>
    </row>
    <row r="28" s="1" customFormat="1" ht="15" spans="1:12">
      <c r="A28" s="16" t="s">
        <v>295</v>
      </c>
      <c r="B28" s="17">
        <v>1020</v>
      </c>
      <c r="C28" s="18"/>
      <c r="D28" s="19">
        <f t="shared" si="0"/>
        <v>0</v>
      </c>
      <c r="E28" s="20">
        <f t="shared" si="1"/>
        <v>0</v>
      </c>
      <c r="F28" s="21"/>
      <c r="G28" s="22">
        <f t="shared" si="2"/>
        <v>0</v>
      </c>
      <c r="H28" s="19">
        <v>150</v>
      </c>
      <c r="I28" s="19">
        <f t="shared" si="3"/>
        <v>165</v>
      </c>
      <c r="J28" s="20">
        <f t="shared" si="4"/>
        <v>8.83130615606802</v>
      </c>
      <c r="K28" s="21"/>
      <c r="L28" s="23">
        <f t="shared" si="5"/>
        <v>0</v>
      </c>
    </row>
    <row r="29" s="1" customFormat="1" ht="15" spans="1:12">
      <c r="A29" s="16" t="s">
        <v>296</v>
      </c>
      <c r="B29" s="17">
        <v>1067</v>
      </c>
      <c r="C29" s="18">
        <v>14.125</v>
      </c>
      <c r="D29" s="19">
        <f t="shared" si="0"/>
        <v>15.5375</v>
      </c>
      <c r="E29" s="20">
        <f t="shared" si="1"/>
        <v>0.831614663029739</v>
      </c>
      <c r="F29" s="21"/>
      <c r="G29" s="22">
        <f t="shared" si="2"/>
        <v>0</v>
      </c>
      <c r="H29" s="19"/>
      <c r="I29" s="19"/>
      <c r="J29" s="20">
        <f t="shared" si="4"/>
        <v>0</v>
      </c>
      <c r="K29" s="21"/>
      <c r="L29" s="23">
        <f t="shared" si="5"/>
        <v>0</v>
      </c>
    </row>
    <row r="30" s="1" customFormat="1" ht="15" spans="1:12">
      <c r="A30" s="16" t="s">
        <v>297</v>
      </c>
      <c r="B30" s="17">
        <v>921</v>
      </c>
      <c r="C30" s="18">
        <v>12.3</v>
      </c>
      <c r="D30" s="19">
        <f t="shared" si="0"/>
        <v>13.53</v>
      </c>
      <c r="E30" s="20">
        <f t="shared" si="1"/>
        <v>0.724167104797578</v>
      </c>
      <c r="F30" s="21"/>
      <c r="G30" s="22">
        <f t="shared" si="2"/>
        <v>0</v>
      </c>
      <c r="H30" s="19"/>
      <c r="I30" s="19"/>
      <c r="J30" s="20">
        <f t="shared" si="4"/>
        <v>0</v>
      </c>
      <c r="K30" s="21"/>
      <c r="L30" s="23">
        <f t="shared" si="5"/>
        <v>0</v>
      </c>
    </row>
    <row r="31" s="1" customFormat="1" ht="15" spans="1:12">
      <c r="A31" s="16" t="s">
        <v>298</v>
      </c>
      <c r="B31" s="17">
        <v>1260</v>
      </c>
      <c r="C31" s="18"/>
      <c r="D31" s="19">
        <f t="shared" si="0"/>
        <v>0</v>
      </c>
      <c r="E31" s="20">
        <f t="shared" si="1"/>
        <v>0</v>
      </c>
      <c r="F31" s="21"/>
      <c r="G31" s="22">
        <f t="shared" si="2"/>
        <v>0</v>
      </c>
      <c r="H31" s="19">
        <v>225.71</v>
      </c>
      <c r="I31" s="19">
        <f t="shared" ref="I31:I72" si="6">H31*1.1</f>
        <v>248.281</v>
      </c>
      <c r="J31" s="20">
        <f t="shared" si="4"/>
        <v>13.2887607499074</v>
      </c>
      <c r="K31" s="21"/>
      <c r="L31" s="23">
        <f t="shared" si="5"/>
        <v>0</v>
      </c>
    </row>
    <row r="32" s="1" customFormat="1" ht="15" spans="1:12">
      <c r="A32" s="16" t="s">
        <v>299</v>
      </c>
      <c r="B32" s="17">
        <v>1740</v>
      </c>
      <c r="C32" s="18">
        <v>52.375</v>
      </c>
      <c r="D32" s="19">
        <f t="shared" si="0"/>
        <v>57.6125</v>
      </c>
      <c r="E32" s="20">
        <f t="shared" si="1"/>
        <v>3.08359773282708</v>
      </c>
      <c r="F32" s="21"/>
      <c r="G32" s="22">
        <f t="shared" si="2"/>
        <v>0</v>
      </c>
      <c r="H32" s="19">
        <v>129.6</v>
      </c>
      <c r="I32" s="19">
        <f t="shared" si="6"/>
        <v>142.56</v>
      </c>
      <c r="J32" s="20">
        <f t="shared" si="4"/>
        <v>7.63024851884277</v>
      </c>
      <c r="K32" s="21"/>
      <c r="L32" s="23">
        <f t="shared" si="5"/>
        <v>0</v>
      </c>
    </row>
    <row r="33" s="1" customFormat="1" ht="15" spans="1:12">
      <c r="A33" s="16" t="s">
        <v>300</v>
      </c>
      <c r="B33" s="17">
        <v>950</v>
      </c>
      <c r="C33" s="18">
        <v>25.77</v>
      </c>
      <c r="D33" s="19">
        <f t="shared" si="0"/>
        <v>28.347</v>
      </c>
      <c r="E33" s="20">
        <f t="shared" si="1"/>
        <v>1.51721839761249</v>
      </c>
      <c r="F33" s="21"/>
      <c r="G33" s="22">
        <f t="shared" si="2"/>
        <v>0</v>
      </c>
      <c r="H33" s="19">
        <v>1375.48</v>
      </c>
      <c r="I33" s="19">
        <f t="shared" si="6"/>
        <v>1513.028</v>
      </c>
      <c r="J33" s="20">
        <f t="shared" si="4"/>
        <v>80.9818999436563</v>
      </c>
      <c r="K33" s="21"/>
      <c r="L33" s="23">
        <f t="shared" si="5"/>
        <v>0</v>
      </c>
    </row>
    <row r="34" s="1" customFormat="1" ht="15" spans="1:12">
      <c r="A34" s="16" t="s">
        <v>301</v>
      </c>
      <c r="B34" s="17">
        <v>1080</v>
      </c>
      <c r="C34" s="18">
        <v>12</v>
      </c>
      <c r="D34" s="19">
        <f t="shared" si="0"/>
        <v>13.2</v>
      </c>
      <c r="E34" s="20">
        <f t="shared" si="1"/>
        <v>0.706504492485442</v>
      </c>
      <c r="F34" s="21"/>
      <c r="G34" s="22">
        <f t="shared" si="2"/>
        <v>0</v>
      </c>
      <c r="H34" s="19">
        <v>212.88</v>
      </c>
      <c r="I34" s="19">
        <f t="shared" si="6"/>
        <v>234.168</v>
      </c>
      <c r="J34" s="20">
        <f t="shared" si="4"/>
        <v>12.5333896966917</v>
      </c>
      <c r="K34" s="21"/>
      <c r="L34" s="23">
        <f t="shared" si="5"/>
        <v>0</v>
      </c>
    </row>
    <row r="35" s="1" customFormat="1" ht="15" spans="1:12">
      <c r="A35" s="16" t="s">
        <v>302</v>
      </c>
      <c r="B35" s="17">
        <v>1120</v>
      </c>
      <c r="C35" s="18"/>
      <c r="D35" s="19">
        <f t="shared" si="0"/>
        <v>0</v>
      </c>
      <c r="E35" s="20">
        <f t="shared" si="1"/>
        <v>0</v>
      </c>
      <c r="F35" s="21"/>
      <c r="G35" s="22">
        <f t="shared" si="2"/>
        <v>0</v>
      </c>
      <c r="H35" s="19">
        <v>32.4</v>
      </c>
      <c r="I35" s="19">
        <f t="shared" si="6"/>
        <v>35.64</v>
      </c>
      <c r="J35" s="20">
        <f t="shared" si="4"/>
        <v>1.90756212971069</v>
      </c>
      <c r="K35" s="21"/>
      <c r="L35" s="23">
        <f t="shared" si="5"/>
        <v>0</v>
      </c>
    </row>
    <row r="36" s="1" customFormat="1" ht="15" spans="1:12">
      <c r="A36" s="16" t="s">
        <v>303</v>
      </c>
      <c r="B36" s="17">
        <v>930</v>
      </c>
      <c r="C36" s="18"/>
      <c r="D36" s="19">
        <f t="shared" si="0"/>
        <v>0</v>
      </c>
      <c r="E36" s="20">
        <f t="shared" si="1"/>
        <v>0</v>
      </c>
      <c r="F36" s="21"/>
      <c r="G36" s="22">
        <f t="shared" si="2"/>
        <v>0</v>
      </c>
      <c r="H36" s="19">
        <v>30</v>
      </c>
      <c r="I36" s="19">
        <f t="shared" si="6"/>
        <v>33</v>
      </c>
      <c r="J36" s="20">
        <f t="shared" si="4"/>
        <v>1.7662612312136</v>
      </c>
      <c r="K36" s="21"/>
      <c r="L36" s="23">
        <f t="shared" si="5"/>
        <v>0</v>
      </c>
    </row>
    <row r="37" s="1" customFormat="1" ht="15" spans="1:12">
      <c r="A37" s="16" t="s">
        <v>304</v>
      </c>
      <c r="B37" s="17">
        <v>1273</v>
      </c>
      <c r="C37" s="18"/>
      <c r="D37" s="19">
        <f t="shared" si="0"/>
        <v>0</v>
      </c>
      <c r="E37" s="20">
        <f t="shared" si="1"/>
        <v>0</v>
      </c>
      <c r="F37" s="21"/>
      <c r="G37" s="22">
        <f t="shared" si="2"/>
        <v>0</v>
      </c>
      <c r="H37" s="19">
        <v>247.54</v>
      </c>
      <c r="I37" s="19">
        <f t="shared" si="6"/>
        <v>272.294</v>
      </c>
      <c r="J37" s="20">
        <f t="shared" si="4"/>
        <v>14.5740101724872</v>
      </c>
      <c r="K37" s="21"/>
      <c r="L37" s="23">
        <f t="shared" si="5"/>
        <v>0</v>
      </c>
    </row>
    <row r="38" s="1" customFormat="1" ht="15" spans="1:12">
      <c r="A38" s="16" t="s">
        <v>305</v>
      </c>
      <c r="B38" s="17">
        <v>1141</v>
      </c>
      <c r="C38" s="18"/>
      <c r="D38" s="19">
        <f t="shared" si="0"/>
        <v>0</v>
      </c>
      <c r="E38" s="20">
        <f t="shared" si="1"/>
        <v>0</v>
      </c>
      <c r="F38" s="21"/>
      <c r="G38" s="22">
        <f t="shared" si="2"/>
        <v>0</v>
      </c>
      <c r="H38" s="19">
        <v>539.25</v>
      </c>
      <c r="I38" s="19">
        <f t="shared" si="6"/>
        <v>593.175</v>
      </c>
      <c r="J38" s="20">
        <f t="shared" si="4"/>
        <v>31.7485456310645</v>
      </c>
      <c r="K38" s="21"/>
      <c r="L38" s="23">
        <f t="shared" si="5"/>
        <v>0</v>
      </c>
    </row>
    <row r="39" s="1" customFormat="1" ht="15" spans="1:12">
      <c r="A39" s="16" t="s">
        <v>306</v>
      </c>
      <c r="B39" s="17">
        <v>900</v>
      </c>
      <c r="C39" s="18"/>
      <c r="D39" s="19">
        <f t="shared" si="0"/>
        <v>0</v>
      </c>
      <c r="E39" s="20">
        <f t="shared" si="1"/>
        <v>0</v>
      </c>
      <c r="F39" s="21"/>
      <c r="G39" s="22">
        <f t="shared" si="2"/>
        <v>0</v>
      </c>
      <c r="H39" s="19">
        <v>92.4</v>
      </c>
      <c r="I39" s="19">
        <f t="shared" si="6"/>
        <v>101.64</v>
      </c>
      <c r="J39" s="20">
        <f t="shared" si="4"/>
        <v>5.4400845921379</v>
      </c>
      <c r="K39" s="21"/>
      <c r="L39" s="23">
        <f t="shared" si="5"/>
        <v>0</v>
      </c>
    </row>
    <row r="40" s="1" customFormat="1" ht="15" spans="1:12">
      <c r="A40" s="16" t="s">
        <v>307</v>
      </c>
      <c r="B40" s="17">
        <v>1106</v>
      </c>
      <c r="C40" s="18"/>
      <c r="D40" s="19">
        <f t="shared" si="0"/>
        <v>0</v>
      </c>
      <c r="E40" s="20">
        <f t="shared" si="1"/>
        <v>0</v>
      </c>
      <c r="F40" s="21"/>
      <c r="G40" s="22">
        <f t="shared" si="2"/>
        <v>0</v>
      </c>
      <c r="H40" s="19">
        <v>160.92</v>
      </c>
      <c r="I40" s="19">
        <f t="shared" si="6"/>
        <v>177.012</v>
      </c>
      <c r="J40" s="20">
        <f t="shared" si="4"/>
        <v>9.47422524422977</v>
      </c>
      <c r="K40" s="21"/>
      <c r="L40" s="23">
        <f t="shared" si="5"/>
        <v>0</v>
      </c>
    </row>
    <row r="41" s="1" customFormat="1" ht="15" spans="1:12">
      <c r="A41" s="16" t="s">
        <v>308</v>
      </c>
      <c r="B41" s="17">
        <v>1510</v>
      </c>
      <c r="C41" s="18">
        <v>12.25</v>
      </c>
      <c r="D41" s="19">
        <f t="shared" si="0"/>
        <v>13.475</v>
      </c>
      <c r="E41" s="20">
        <f t="shared" si="1"/>
        <v>0.721223336078888</v>
      </c>
      <c r="F41" s="21"/>
      <c r="G41" s="22">
        <f t="shared" si="2"/>
        <v>0</v>
      </c>
      <c r="H41" s="19">
        <v>160.92</v>
      </c>
      <c r="I41" s="19">
        <f t="shared" si="6"/>
        <v>177.012</v>
      </c>
      <c r="J41" s="20">
        <f t="shared" si="4"/>
        <v>9.47422524422977</v>
      </c>
      <c r="K41" s="21"/>
      <c r="L41" s="23">
        <f t="shared" si="5"/>
        <v>0</v>
      </c>
    </row>
    <row r="42" s="1" customFormat="1" ht="15" spans="1:12">
      <c r="A42" s="16" t="s">
        <v>309</v>
      </c>
      <c r="B42" s="17">
        <v>1150</v>
      </c>
      <c r="C42" s="18">
        <v>48.88</v>
      </c>
      <c r="D42" s="19">
        <f t="shared" si="0"/>
        <v>53.768</v>
      </c>
      <c r="E42" s="20">
        <f t="shared" si="1"/>
        <v>2.8778282993907</v>
      </c>
      <c r="F42" s="21"/>
      <c r="G42" s="22">
        <f t="shared" si="2"/>
        <v>0</v>
      </c>
      <c r="H42" s="19">
        <v>832.28</v>
      </c>
      <c r="I42" s="19">
        <f t="shared" si="6"/>
        <v>915.508</v>
      </c>
      <c r="J42" s="20">
        <f t="shared" si="4"/>
        <v>49.0007965838153</v>
      </c>
      <c r="K42" s="21"/>
      <c r="L42" s="23">
        <f t="shared" si="5"/>
        <v>0</v>
      </c>
    </row>
    <row r="43" s="1" customFormat="1" ht="15" spans="1:12">
      <c r="A43" s="16" t="s">
        <v>310</v>
      </c>
      <c r="B43" s="17">
        <v>1250</v>
      </c>
      <c r="C43" s="18">
        <v>12</v>
      </c>
      <c r="D43" s="19">
        <f t="shared" si="0"/>
        <v>13.2</v>
      </c>
      <c r="E43" s="20">
        <f t="shared" si="1"/>
        <v>0.706504492485442</v>
      </c>
      <c r="F43" s="21"/>
      <c r="G43" s="22">
        <f t="shared" si="2"/>
        <v>0</v>
      </c>
      <c r="H43" s="19">
        <v>32</v>
      </c>
      <c r="I43" s="19">
        <f t="shared" si="6"/>
        <v>35.2</v>
      </c>
      <c r="J43" s="20">
        <f t="shared" si="4"/>
        <v>1.88401197996118</v>
      </c>
      <c r="K43" s="21"/>
      <c r="L43" s="23">
        <f t="shared" si="5"/>
        <v>0</v>
      </c>
    </row>
    <row r="44" s="1" customFormat="1" ht="15" spans="1:12">
      <c r="A44" s="16" t="s">
        <v>311</v>
      </c>
      <c r="B44" s="17">
        <v>1190</v>
      </c>
      <c r="C44" s="18"/>
      <c r="D44" s="19">
        <f t="shared" si="0"/>
        <v>0</v>
      </c>
      <c r="E44" s="20">
        <f t="shared" si="1"/>
        <v>0</v>
      </c>
      <c r="F44" s="21"/>
      <c r="G44" s="22">
        <f t="shared" si="2"/>
        <v>0</v>
      </c>
      <c r="H44" s="19">
        <v>31.48</v>
      </c>
      <c r="I44" s="19">
        <f t="shared" si="6"/>
        <v>34.628</v>
      </c>
      <c r="J44" s="20">
        <f t="shared" si="4"/>
        <v>1.85339678528681</v>
      </c>
      <c r="K44" s="21"/>
      <c r="L44" s="23">
        <f t="shared" si="5"/>
        <v>0</v>
      </c>
    </row>
    <row r="45" s="1" customFormat="1" ht="15" spans="1:12">
      <c r="A45" s="16" t="s">
        <v>312</v>
      </c>
      <c r="B45" s="17">
        <v>1300</v>
      </c>
      <c r="C45" s="18"/>
      <c r="D45" s="19">
        <f t="shared" si="0"/>
        <v>0</v>
      </c>
      <c r="E45" s="20">
        <f t="shared" si="1"/>
        <v>0</v>
      </c>
      <c r="F45" s="21"/>
      <c r="G45" s="22">
        <f t="shared" si="2"/>
        <v>0</v>
      </c>
      <c r="H45" s="19">
        <v>30</v>
      </c>
      <c r="I45" s="19">
        <f t="shared" si="6"/>
        <v>33</v>
      </c>
      <c r="J45" s="20">
        <f t="shared" si="4"/>
        <v>1.7662612312136</v>
      </c>
      <c r="K45" s="21"/>
      <c r="L45" s="23">
        <f t="shared" si="5"/>
        <v>0</v>
      </c>
    </row>
    <row r="46" s="1" customFormat="1" ht="15" spans="1:12">
      <c r="A46" s="16" t="s">
        <v>313</v>
      </c>
      <c r="B46" s="17">
        <v>1187</v>
      </c>
      <c r="C46" s="18">
        <v>12</v>
      </c>
      <c r="D46" s="19">
        <f t="shared" si="0"/>
        <v>13.2</v>
      </c>
      <c r="E46" s="20">
        <f t="shared" si="1"/>
        <v>0.706504492485442</v>
      </c>
      <c r="F46" s="21"/>
      <c r="G46" s="22">
        <f t="shared" si="2"/>
        <v>0</v>
      </c>
      <c r="H46" s="19"/>
      <c r="I46" s="19">
        <f t="shared" si="6"/>
        <v>0</v>
      </c>
      <c r="J46" s="20">
        <f t="shared" si="4"/>
        <v>0</v>
      </c>
      <c r="K46" s="21"/>
      <c r="L46" s="23">
        <f t="shared" si="5"/>
        <v>0</v>
      </c>
    </row>
    <row r="47" s="1" customFormat="1" ht="15" spans="1:12">
      <c r="A47" s="16" t="s">
        <v>314</v>
      </c>
      <c r="B47" s="17">
        <v>1002</v>
      </c>
      <c r="C47" s="18"/>
      <c r="D47" s="19">
        <f t="shared" si="0"/>
        <v>0</v>
      </c>
      <c r="E47" s="20">
        <f t="shared" si="1"/>
        <v>0</v>
      </c>
      <c r="F47" s="21"/>
      <c r="G47" s="22">
        <f t="shared" si="2"/>
        <v>0</v>
      </c>
      <c r="H47" s="19">
        <v>33.12</v>
      </c>
      <c r="I47" s="19">
        <f t="shared" si="6"/>
        <v>36.432</v>
      </c>
      <c r="J47" s="20">
        <f t="shared" si="4"/>
        <v>1.94995239925982</v>
      </c>
      <c r="K47" s="21"/>
      <c r="L47" s="23">
        <f t="shared" si="5"/>
        <v>0</v>
      </c>
    </row>
    <row r="48" s="1" customFormat="1" ht="15" spans="1:12">
      <c r="A48" s="16" t="s">
        <v>315</v>
      </c>
      <c r="B48" s="17">
        <v>790</v>
      </c>
      <c r="C48" s="18">
        <v>15</v>
      </c>
      <c r="D48" s="19">
        <f t="shared" si="0"/>
        <v>16.5</v>
      </c>
      <c r="E48" s="20">
        <f t="shared" si="1"/>
        <v>0.883130615606802</v>
      </c>
      <c r="F48" s="21"/>
      <c r="G48" s="22">
        <f t="shared" si="2"/>
        <v>0</v>
      </c>
      <c r="H48" s="19">
        <v>252</v>
      </c>
      <c r="I48" s="19">
        <f t="shared" si="6"/>
        <v>277.2</v>
      </c>
      <c r="J48" s="20">
        <f t="shared" si="4"/>
        <v>14.8365943421943</v>
      </c>
      <c r="K48" s="21"/>
      <c r="L48" s="23">
        <f t="shared" si="5"/>
        <v>0</v>
      </c>
    </row>
    <row r="49" s="1" customFormat="1" ht="15" spans="1:12">
      <c r="A49" s="16" t="s">
        <v>316</v>
      </c>
      <c r="B49" s="17">
        <v>730</v>
      </c>
      <c r="C49" s="18"/>
      <c r="D49" s="19">
        <f t="shared" si="0"/>
        <v>0</v>
      </c>
      <c r="E49" s="20">
        <f t="shared" si="1"/>
        <v>0</v>
      </c>
      <c r="F49" s="21"/>
      <c r="G49" s="22">
        <f t="shared" si="2"/>
        <v>0</v>
      </c>
      <c r="H49" s="19">
        <v>122.54</v>
      </c>
      <c r="I49" s="19">
        <f t="shared" si="6"/>
        <v>134.794</v>
      </c>
      <c r="J49" s="20">
        <f t="shared" si="4"/>
        <v>7.21458837576384</v>
      </c>
      <c r="K49" s="21"/>
      <c r="L49" s="23">
        <f t="shared" si="5"/>
        <v>0</v>
      </c>
    </row>
    <row r="50" s="1" customFormat="1" ht="15" spans="1:12">
      <c r="A50" s="16" t="s">
        <v>317</v>
      </c>
      <c r="B50" s="17">
        <v>850</v>
      </c>
      <c r="C50" s="18"/>
      <c r="D50" s="19">
        <f t="shared" si="0"/>
        <v>0</v>
      </c>
      <c r="E50" s="20">
        <f t="shared" si="1"/>
        <v>0</v>
      </c>
      <c r="F50" s="21"/>
      <c r="G50" s="22">
        <f t="shared" si="2"/>
        <v>0</v>
      </c>
      <c r="H50" s="19">
        <v>158.88</v>
      </c>
      <c r="I50" s="19">
        <f t="shared" si="6"/>
        <v>174.768</v>
      </c>
      <c r="J50" s="20">
        <f t="shared" si="4"/>
        <v>9.35411948050725</v>
      </c>
      <c r="K50" s="21"/>
      <c r="L50" s="23">
        <f t="shared" si="5"/>
        <v>0</v>
      </c>
    </row>
    <row r="51" s="1" customFormat="1" ht="15" spans="1:12">
      <c r="A51" s="16" t="s">
        <v>318</v>
      </c>
      <c r="B51" s="17">
        <v>760</v>
      </c>
      <c r="C51" s="18"/>
      <c r="D51" s="19">
        <f t="shared" si="0"/>
        <v>0</v>
      </c>
      <c r="E51" s="20">
        <f t="shared" si="1"/>
        <v>0</v>
      </c>
      <c r="F51" s="21"/>
      <c r="G51" s="22">
        <f t="shared" si="2"/>
        <v>0</v>
      </c>
      <c r="H51" s="19">
        <v>30</v>
      </c>
      <c r="I51" s="19">
        <f t="shared" si="6"/>
        <v>33</v>
      </c>
      <c r="J51" s="20">
        <f t="shared" si="4"/>
        <v>1.7662612312136</v>
      </c>
      <c r="K51" s="21"/>
      <c r="L51" s="23">
        <f t="shared" si="5"/>
        <v>0</v>
      </c>
    </row>
    <row r="52" s="1" customFormat="1" ht="15" spans="1:12">
      <c r="A52" s="16" t="s">
        <v>319</v>
      </c>
      <c r="B52" s="17">
        <v>670</v>
      </c>
      <c r="C52" s="18">
        <v>17.5</v>
      </c>
      <c r="D52" s="19">
        <f t="shared" si="0"/>
        <v>19.25</v>
      </c>
      <c r="E52" s="20">
        <f t="shared" si="1"/>
        <v>1.03031905154127</v>
      </c>
      <c r="F52" s="21"/>
      <c r="G52" s="22">
        <f t="shared" si="2"/>
        <v>0</v>
      </c>
      <c r="H52" s="19"/>
      <c r="I52" s="19">
        <f t="shared" si="6"/>
        <v>0</v>
      </c>
      <c r="J52" s="20">
        <f t="shared" si="4"/>
        <v>0</v>
      </c>
      <c r="K52" s="21"/>
      <c r="L52" s="23">
        <f t="shared" si="5"/>
        <v>0</v>
      </c>
    </row>
    <row r="53" s="1" customFormat="1" ht="15" spans="1:12">
      <c r="A53" s="16" t="s">
        <v>320</v>
      </c>
      <c r="B53" s="17">
        <v>580</v>
      </c>
      <c r="C53" s="18"/>
      <c r="D53" s="19">
        <f t="shared" si="0"/>
        <v>0</v>
      </c>
      <c r="E53" s="20">
        <f t="shared" si="1"/>
        <v>0</v>
      </c>
      <c r="F53" s="21"/>
      <c r="G53" s="22">
        <f t="shared" si="2"/>
        <v>0</v>
      </c>
      <c r="H53" s="19">
        <v>24</v>
      </c>
      <c r="I53" s="19">
        <f t="shared" si="6"/>
        <v>26.4</v>
      </c>
      <c r="J53" s="20">
        <f t="shared" si="4"/>
        <v>1.41300898497088</v>
      </c>
      <c r="K53" s="21"/>
      <c r="L53" s="23">
        <f t="shared" si="5"/>
        <v>0</v>
      </c>
    </row>
    <row r="54" s="1" customFormat="1" ht="15" spans="1:12">
      <c r="A54" s="16" t="s">
        <v>321</v>
      </c>
      <c r="B54" s="17">
        <v>730</v>
      </c>
      <c r="C54" s="18"/>
      <c r="D54" s="19">
        <f t="shared" si="0"/>
        <v>0</v>
      </c>
      <c r="E54" s="20">
        <f t="shared" si="1"/>
        <v>0</v>
      </c>
      <c r="F54" s="21"/>
      <c r="G54" s="22">
        <f t="shared" si="2"/>
        <v>0</v>
      </c>
      <c r="H54" s="19">
        <v>30</v>
      </c>
      <c r="I54" s="19">
        <f t="shared" si="6"/>
        <v>33</v>
      </c>
      <c r="J54" s="20">
        <f t="shared" si="4"/>
        <v>1.7662612312136</v>
      </c>
      <c r="K54" s="21"/>
      <c r="L54" s="23">
        <f t="shared" si="5"/>
        <v>0</v>
      </c>
    </row>
    <row r="55" s="1" customFormat="1" ht="15" spans="1:12">
      <c r="A55" s="16" t="s">
        <v>322</v>
      </c>
      <c r="B55" s="17">
        <v>890</v>
      </c>
      <c r="C55" s="18"/>
      <c r="D55" s="19">
        <f t="shared" si="0"/>
        <v>0</v>
      </c>
      <c r="E55" s="20">
        <f t="shared" si="1"/>
        <v>0</v>
      </c>
      <c r="F55" s="21"/>
      <c r="G55" s="22">
        <f t="shared" si="2"/>
        <v>0</v>
      </c>
      <c r="H55" s="19">
        <v>30</v>
      </c>
      <c r="I55" s="19">
        <f t="shared" si="6"/>
        <v>33</v>
      </c>
      <c r="J55" s="20">
        <f t="shared" si="4"/>
        <v>1.7662612312136</v>
      </c>
      <c r="K55" s="21"/>
      <c r="L55" s="23">
        <f t="shared" si="5"/>
        <v>0</v>
      </c>
    </row>
    <row r="56" s="1" customFormat="1" ht="15" spans="1:12">
      <c r="A56" s="16" t="s">
        <v>323</v>
      </c>
      <c r="B56" s="17">
        <v>467</v>
      </c>
      <c r="C56" s="18">
        <v>37</v>
      </c>
      <c r="D56" s="19">
        <f t="shared" si="0"/>
        <v>40.7</v>
      </c>
      <c r="E56" s="20">
        <f t="shared" si="1"/>
        <v>2.17838885183011</v>
      </c>
      <c r="F56" s="21"/>
      <c r="G56" s="22">
        <f t="shared" si="2"/>
        <v>0</v>
      </c>
      <c r="H56" s="19">
        <v>277.71</v>
      </c>
      <c r="I56" s="19">
        <f t="shared" si="6"/>
        <v>305.481</v>
      </c>
      <c r="J56" s="20">
        <f t="shared" si="4"/>
        <v>16.3502802173443</v>
      </c>
      <c r="K56" s="21"/>
      <c r="L56" s="23">
        <f t="shared" si="5"/>
        <v>0</v>
      </c>
    </row>
    <row r="57" s="1" customFormat="1" ht="15" spans="1:12">
      <c r="A57" s="16" t="s">
        <v>324</v>
      </c>
      <c r="B57" s="17">
        <v>589</v>
      </c>
      <c r="C57" s="18"/>
      <c r="D57" s="19">
        <f t="shared" si="0"/>
        <v>0</v>
      </c>
      <c r="E57" s="20">
        <f t="shared" si="1"/>
        <v>0</v>
      </c>
      <c r="F57" s="21"/>
      <c r="G57" s="22">
        <f t="shared" si="2"/>
        <v>0</v>
      </c>
      <c r="H57" s="19">
        <v>34.8</v>
      </c>
      <c r="I57" s="19">
        <f t="shared" si="6"/>
        <v>38.28</v>
      </c>
      <c r="J57" s="20">
        <f t="shared" si="4"/>
        <v>2.04886302820778</v>
      </c>
      <c r="K57" s="21"/>
      <c r="L57" s="23">
        <f t="shared" si="5"/>
        <v>0</v>
      </c>
    </row>
    <row r="58" s="1" customFormat="1" ht="15" spans="1:12">
      <c r="A58" s="16" t="s">
        <v>325</v>
      </c>
      <c r="B58" s="17">
        <v>720</v>
      </c>
      <c r="C58" s="18">
        <v>22.8</v>
      </c>
      <c r="D58" s="19">
        <f t="shared" si="0"/>
        <v>25.08</v>
      </c>
      <c r="E58" s="20">
        <f t="shared" si="1"/>
        <v>1.34235853572234</v>
      </c>
      <c r="F58" s="21"/>
      <c r="G58" s="22">
        <f t="shared" si="2"/>
        <v>0</v>
      </c>
      <c r="H58" s="19">
        <v>66.24</v>
      </c>
      <c r="I58" s="19">
        <f t="shared" si="6"/>
        <v>72.864</v>
      </c>
      <c r="J58" s="20">
        <f t="shared" si="4"/>
        <v>3.89990479851964</v>
      </c>
      <c r="K58" s="21"/>
      <c r="L58" s="23">
        <f t="shared" si="5"/>
        <v>0</v>
      </c>
    </row>
    <row r="59" s="1" customFormat="1" ht="15" spans="1:12">
      <c r="A59" s="16" t="s">
        <v>326</v>
      </c>
      <c r="B59" s="17">
        <v>860</v>
      </c>
      <c r="C59" s="18"/>
      <c r="D59" s="19">
        <f t="shared" si="0"/>
        <v>0</v>
      </c>
      <c r="E59" s="20">
        <f t="shared" si="1"/>
        <v>0</v>
      </c>
      <c r="F59" s="21"/>
      <c r="G59" s="22">
        <f t="shared" si="2"/>
        <v>0</v>
      </c>
      <c r="H59" s="19">
        <v>485.18</v>
      </c>
      <c r="I59" s="19">
        <f t="shared" si="6"/>
        <v>533.698</v>
      </c>
      <c r="J59" s="20">
        <f t="shared" si="4"/>
        <v>28.5651541386739</v>
      </c>
      <c r="K59" s="21"/>
      <c r="L59" s="23">
        <f t="shared" si="5"/>
        <v>0</v>
      </c>
    </row>
    <row r="60" s="1" customFormat="1" ht="15" spans="1:12">
      <c r="A60" s="16" t="s">
        <v>327</v>
      </c>
      <c r="B60" s="17">
        <v>840</v>
      </c>
      <c r="C60" s="18">
        <v>24.52</v>
      </c>
      <c r="D60" s="19">
        <f t="shared" si="0"/>
        <v>26.972</v>
      </c>
      <c r="E60" s="20">
        <f t="shared" si="1"/>
        <v>1.44362417964525</v>
      </c>
      <c r="F60" s="21"/>
      <c r="G60" s="22">
        <f t="shared" si="2"/>
        <v>0</v>
      </c>
      <c r="H60" s="19">
        <v>782.03</v>
      </c>
      <c r="I60" s="19">
        <f t="shared" si="6"/>
        <v>860.233</v>
      </c>
      <c r="J60" s="20">
        <f t="shared" si="4"/>
        <v>46.0423090215325</v>
      </c>
      <c r="K60" s="21"/>
      <c r="L60" s="23">
        <f t="shared" si="5"/>
        <v>0</v>
      </c>
    </row>
    <row r="61" s="1" customFormat="1" ht="15" spans="1:12">
      <c r="A61" s="16" t="s">
        <v>328</v>
      </c>
      <c r="B61" s="17">
        <v>920</v>
      </c>
      <c r="C61" s="18">
        <v>12.1</v>
      </c>
      <c r="D61" s="19">
        <f t="shared" si="0"/>
        <v>13.31</v>
      </c>
      <c r="E61" s="20">
        <f t="shared" si="1"/>
        <v>0.71239202992282</v>
      </c>
      <c r="F61" s="21"/>
      <c r="G61" s="22">
        <f t="shared" si="2"/>
        <v>0</v>
      </c>
      <c r="H61" s="19">
        <v>648.66</v>
      </c>
      <c r="I61" s="19">
        <f t="shared" si="6"/>
        <v>713.526</v>
      </c>
      <c r="J61" s="20">
        <f t="shared" si="4"/>
        <v>38.1901003413005</v>
      </c>
      <c r="K61" s="21"/>
      <c r="L61" s="23">
        <f t="shared" si="5"/>
        <v>0</v>
      </c>
    </row>
    <row r="62" s="1" customFormat="1" ht="15" spans="1:12">
      <c r="A62" s="16" t="s">
        <v>329</v>
      </c>
      <c r="B62" s="17">
        <v>660</v>
      </c>
      <c r="C62" s="18"/>
      <c r="D62" s="19">
        <f t="shared" si="0"/>
        <v>0</v>
      </c>
      <c r="E62" s="20">
        <f t="shared" si="1"/>
        <v>0</v>
      </c>
      <c r="F62" s="21"/>
      <c r="G62" s="22">
        <f t="shared" si="2"/>
        <v>0</v>
      </c>
      <c r="H62" s="19">
        <v>30</v>
      </c>
      <c r="I62" s="19">
        <f t="shared" si="6"/>
        <v>33</v>
      </c>
      <c r="J62" s="20">
        <f t="shared" si="4"/>
        <v>1.7662612312136</v>
      </c>
      <c r="K62" s="21"/>
      <c r="L62" s="23">
        <f t="shared" si="5"/>
        <v>0</v>
      </c>
    </row>
    <row r="63" s="1" customFormat="1" ht="15" spans="1:12">
      <c r="A63" s="16" t="s">
        <v>330</v>
      </c>
      <c r="B63" s="17">
        <v>830</v>
      </c>
      <c r="C63" s="18">
        <v>15</v>
      </c>
      <c r="D63" s="19">
        <f t="shared" si="0"/>
        <v>16.5</v>
      </c>
      <c r="E63" s="20">
        <f t="shared" si="1"/>
        <v>0.883130615606802</v>
      </c>
      <c r="F63" s="21"/>
      <c r="G63" s="22">
        <f t="shared" si="2"/>
        <v>0</v>
      </c>
      <c r="H63" s="19">
        <v>783.66</v>
      </c>
      <c r="I63" s="19">
        <f t="shared" si="6"/>
        <v>862.026</v>
      </c>
      <c r="J63" s="20">
        <f t="shared" si="4"/>
        <v>46.1382758817618</v>
      </c>
      <c r="K63" s="21"/>
      <c r="L63" s="23">
        <f t="shared" si="5"/>
        <v>0</v>
      </c>
    </row>
    <row r="64" s="1" customFormat="1" ht="15" spans="1:12">
      <c r="A64" s="16" t="s">
        <v>331</v>
      </c>
      <c r="B64" s="17">
        <v>780</v>
      </c>
      <c r="C64" s="18">
        <v>34.285</v>
      </c>
      <c r="D64" s="19">
        <f t="shared" si="0"/>
        <v>37.7135</v>
      </c>
      <c r="E64" s="20">
        <f t="shared" si="1"/>
        <v>2.01854221040528</v>
      </c>
      <c r="F64" s="21"/>
      <c r="G64" s="22">
        <f t="shared" si="2"/>
        <v>0</v>
      </c>
      <c r="H64" s="19">
        <v>562.74</v>
      </c>
      <c r="I64" s="19">
        <f t="shared" si="6"/>
        <v>619.014</v>
      </c>
      <c r="J64" s="20">
        <f t="shared" si="4"/>
        <v>33.1315281751048</v>
      </c>
      <c r="K64" s="21"/>
      <c r="L64" s="23">
        <f t="shared" si="5"/>
        <v>0</v>
      </c>
    </row>
    <row r="65" s="1" customFormat="1" ht="15" spans="1:12">
      <c r="A65" s="16" t="s">
        <v>332</v>
      </c>
      <c r="B65" s="17">
        <v>720</v>
      </c>
      <c r="C65" s="18"/>
      <c r="D65" s="19">
        <f t="shared" si="0"/>
        <v>0</v>
      </c>
      <c r="E65" s="20">
        <f t="shared" si="1"/>
        <v>0</v>
      </c>
      <c r="F65" s="21"/>
      <c r="G65" s="22">
        <f t="shared" si="2"/>
        <v>0</v>
      </c>
      <c r="H65" s="19">
        <v>60.24</v>
      </c>
      <c r="I65" s="19">
        <f t="shared" si="6"/>
        <v>66.264</v>
      </c>
      <c r="J65" s="20">
        <f t="shared" si="4"/>
        <v>3.54665255227692</v>
      </c>
      <c r="K65" s="21"/>
      <c r="L65" s="23">
        <f t="shared" si="5"/>
        <v>0</v>
      </c>
    </row>
    <row r="66" s="1" customFormat="1" ht="15" spans="1:12">
      <c r="A66" s="16" t="s">
        <v>333</v>
      </c>
      <c r="B66" s="17">
        <v>410</v>
      </c>
      <c r="C66" s="18"/>
      <c r="D66" s="19">
        <f t="shared" si="0"/>
        <v>0</v>
      </c>
      <c r="E66" s="20">
        <f t="shared" si="1"/>
        <v>0</v>
      </c>
      <c r="F66" s="21"/>
      <c r="G66" s="22">
        <f t="shared" si="2"/>
        <v>0</v>
      </c>
      <c r="H66" s="19">
        <v>28.395</v>
      </c>
      <c r="I66" s="19">
        <f t="shared" si="6"/>
        <v>31.2345</v>
      </c>
      <c r="J66" s="20">
        <f t="shared" si="4"/>
        <v>1.67176625534368</v>
      </c>
      <c r="K66" s="21"/>
      <c r="L66" s="23">
        <f t="shared" si="5"/>
        <v>0</v>
      </c>
    </row>
    <row r="67" s="1" customFormat="1" ht="15" spans="1:12">
      <c r="A67" s="16" t="s">
        <v>334</v>
      </c>
      <c r="B67" s="17">
        <v>480</v>
      </c>
      <c r="C67" s="18">
        <v>18.64</v>
      </c>
      <c r="D67" s="19">
        <f t="shared" ref="D67:D72" si="7">C67*1.1</f>
        <v>20.504</v>
      </c>
      <c r="E67" s="20">
        <f>D67/18683.533*1000</f>
        <v>1.09743697832739</v>
      </c>
      <c r="F67" s="21"/>
      <c r="G67" s="22">
        <f>E67*F67</f>
        <v>0</v>
      </c>
      <c r="H67" s="19">
        <v>63.36</v>
      </c>
      <c r="I67" s="19">
        <f t="shared" si="6"/>
        <v>69.696</v>
      </c>
      <c r="J67" s="20">
        <f>I67/18683.533*1000</f>
        <v>3.73034372032313</v>
      </c>
      <c r="K67" s="21"/>
      <c r="L67" s="23">
        <f>J67*K67</f>
        <v>0</v>
      </c>
    </row>
    <row r="68" s="1" customFormat="1" ht="15" spans="1:12">
      <c r="A68" s="16" t="s">
        <v>335</v>
      </c>
      <c r="B68" s="17">
        <v>740</v>
      </c>
      <c r="C68" s="18"/>
      <c r="D68" s="19">
        <f t="shared" si="7"/>
        <v>0</v>
      </c>
      <c r="E68" s="20">
        <f>D68/18683.533*1000</f>
        <v>0</v>
      </c>
      <c r="F68" s="21"/>
      <c r="G68" s="22">
        <f>E68*F68</f>
        <v>0</v>
      </c>
      <c r="H68" s="19">
        <v>96.3</v>
      </c>
      <c r="I68" s="19">
        <f t="shared" si="6"/>
        <v>105.93</v>
      </c>
      <c r="J68" s="20">
        <f>I68/18683.533*1000</f>
        <v>5.66969855219567</v>
      </c>
      <c r="K68" s="21"/>
      <c r="L68" s="23">
        <f>J68*K68</f>
        <v>0</v>
      </c>
    </row>
    <row r="69" s="1" customFormat="1" ht="15" spans="1:12">
      <c r="A69" s="16" t="s">
        <v>336</v>
      </c>
      <c r="B69" s="17">
        <v>780</v>
      </c>
      <c r="C69" s="18">
        <v>20.4</v>
      </c>
      <c r="D69" s="19">
        <f t="shared" si="7"/>
        <v>22.44</v>
      </c>
      <c r="E69" s="20">
        <f>D69/18683.533*1000</f>
        <v>1.20105763722525</v>
      </c>
      <c r="F69" s="21"/>
      <c r="G69" s="22">
        <f>E69*F69</f>
        <v>0</v>
      </c>
      <c r="H69" s="19">
        <v>124.8</v>
      </c>
      <c r="I69" s="19">
        <f t="shared" si="6"/>
        <v>137.28</v>
      </c>
      <c r="J69" s="20">
        <f>I69/18683.533*1000</f>
        <v>7.34764672184859</v>
      </c>
      <c r="K69" s="21"/>
      <c r="L69" s="23">
        <f>J69*K69</f>
        <v>0</v>
      </c>
    </row>
    <row r="70" s="1" customFormat="1" ht="15" spans="1:12">
      <c r="A70" s="16" t="s">
        <v>337</v>
      </c>
      <c r="B70" s="17">
        <v>770</v>
      </c>
      <c r="C70" s="18"/>
      <c r="D70" s="19">
        <f t="shared" si="7"/>
        <v>0</v>
      </c>
      <c r="E70" s="20">
        <f>D70/18683.533*1000</f>
        <v>0</v>
      </c>
      <c r="F70" s="21"/>
      <c r="G70" s="22">
        <f>E70*F70</f>
        <v>0</v>
      </c>
      <c r="H70" s="19">
        <v>30</v>
      </c>
      <c r="I70" s="19">
        <f t="shared" si="6"/>
        <v>33</v>
      </c>
      <c r="J70" s="20">
        <f>I70/18683.533*1000</f>
        <v>1.7662612312136</v>
      </c>
      <c r="K70" s="21"/>
      <c r="L70" s="23">
        <f>J70*K70</f>
        <v>0</v>
      </c>
    </row>
    <row r="71" s="1" customFormat="1" ht="15" spans="1:12">
      <c r="A71" s="16" t="s">
        <v>338</v>
      </c>
      <c r="B71" s="17">
        <v>730</v>
      </c>
      <c r="C71" s="18"/>
      <c r="D71" s="19">
        <f t="shared" si="7"/>
        <v>0</v>
      </c>
      <c r="E71" s="20">
        <f>D71/18683.533*1000</f>
        <v>0</v>
      </c>
      <c r="F71" s="21"/>
      <c r="G71" s="22">
        <f>E71*F71</f>
        <v>0</v>
      </c>
      <c r="H71" s="19">
        <v>30</v>
      </c>
      <c r="I71" s="19">
        <f t="shared" si="6"/>
        <v>33</v>
      </c>
      <c r="J71" s="20">
        <f>I71/18683.533*1000</f>
        <v>1.7662612312136</v>
      </c>
      <c r="K71" s="21"/>
      <c r="L71" s="23">
        <f>J71*K71</f>
        <v>0</v>
      </c>
    </row>
    <row r="72" s="1" customFormat="1" spans="1:12">
      <c r="A72" s="21" t="s">
        <v>232</v>
      </c>
      <c r="B72" s="21"/>
      <c r="C72" s="24">
        <f>SUM(C3:C71)</f>
        <v>663.14</v>
      </c>
      <c r="D72" s="19">
        <f t="shared" si="7"/>
        <v>729.454</v>
      </c>
      <c r="E72" s="20"/>
      <c r="F72" s="24"/>
      <c r="G72" s="24">
        <f>SUM(G3:G71)</f>
        <v>0</v>
      </c>
      <c r="H72" s="25">
        <f>SUM(H3:H71)</f>
        <v>16321.89</v>
      </c>
      <c r="I72" s="19">
        <f t="shared" si="6"/>
        <v>17954.079</v>
      </c>
      <c r="J72" s="20"/>
      <c r="K72" s="22"/>
      <c r="L72" s="22">
        <f>SUM(L3:L71)</f>
        <v>0</v>
      </c>
    </row>
    <row r="73" s="1" customFormat="1" spans="1:12">
      <c r="A73" s="21" t="s">
        <v>72</v>
      </c>
      <c r="B73" s="21"/>
      <c r="C73" s="26">
        <f>C72+H72</f>
        <v>16985.03</v>
      </c>
      <c r="D73" s="27">
        <f>D72+I72</f>
        <v>18683.533</v>
      </c>
      <c r="E73" s="28"/>
      <c r="F73" s="27"/>
      <c r="G73" s="27"/>
      <c r="H73" s="29"/>
      <c r="I73" s="30"/>
      <c r="J73" s="28"/>
      <c r="K73" s="27"/>
      <c r="L73" s="31"/>
    </row>
    <row r="74" s="1" customFormat="1" ht="143.25" customHeight="1" spans="1:12">
      <c r="A74" s="32" t="s">
        <v>339</v>
      </c>
      <c r="B74" s="32"/>
      <c r="C74" s="32"/>
      <c r="D74" s="33"/>
      <c r="E74" s="34"/>
      <c r="F74" s="32"/>
      <c r="G74" s="32"/>
      <c r="H74" s="33"/>
      <c r="I74" s="33"/>
      <c r="J74" s="34"/>
      <c r="K74" s="32"/>
    </row>
  </sheetData>
  <mergeCells count="4">
    <mergeCell ref="A1:L1"/>
    <mergeCell ref="A72:B72"/>
    <mergeCell ref="A73:B73"/>
    <mergeCell ref="A74:K7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标三</vt:lpstr>
      <vt:lpstr>标二</vt:lpstr>
      <vt:lpstr>标一</vt:lpstr>
      <vt:lpstr>1</vt:lpstr>
      <vt:lpstr>2</vt:lpstr>
      <vt:lpstr>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船过水无痕</cp:lastModifiedBy>
  <dcterms:created xsi:type="dcterms:W3CDTF">2023-05-12T11:15:00Z</dcterms:created>
  <dcterms:modified xsi:type="dcterms:W3CDTF">2026-06-04T02:56:31Z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B5BE351C37AA4AF684AD905E1CD4BB89_13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